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03"/>
  <workbookPr codeName="ThisWorkbook" defaultThemeVersion="166925"/>
  <mc:AlternateContent xmlns:mc="http://schemas.openxmlformats.org/markup-compatibility/2006">
    <mc:Choice Requires="x15">
      <x15ac:absPath xmlns:x15ac="http://schemas.microsoft.com/office/spreadsheetml/2010/11/ac" url="https://gizonline.sharepoint.com/sites/ProUsar/Freigegebene Dokumente/Implementación/Output2/2.2 Medidas Innovadoras/Envases y Empaques/CT 83433361 Estudio EyE W2W/EntregablesW2W/Entregable 5 W2W estudio EyE/Carpeta consultor/Editables/"/>
    </mc:Choice>
  </mc:AlternateContent>
  <xr:revisionPtr revIDLastSave="0" documentId="8_{3CBF27E7-262C-41D2-B4F2-A2112FFDFD43}" xr6:coauthVersionLast="47" xr6:coauthVersionMax="47" xr10:uidLastSave="{00000000-0000-0000-0000-000000000000}"/>
  <bookViews>
    <workbookView showSheetTabs="0" xWindow="-110" yWindow="-110" windowWidth="19420" windowHeight="10300" xr2:uid="{E1189D7C-0522-441F-978D-88643C0C2783}"/>
  </bookViews>
  <sheets>
    <sheet name="1. Preparémonos" sheetId="25" r:id="rId1"/>
    <sheet name="2. Definamos " sheetId="2" r:id="rId2"/>
    <sheet name="Eliminación de material 1" sheetId="34" r:id="rId3"/>
    <sheet name="Uso de material renovable 1" sheetId="49" r:id="rId4"/>
    <sheet name="Inclusión de material reciclad1" sheetId="26" r:id="rId5"/>
    <sheet name="Eficiencia en procesos 1" sheetId="21" r:id="rId6"/>
    <sheet name="Recarga 1" sheetId="17" r:id="rId7"/>
    <sheet name="Retornabilidad 1" sheetId="19" r:id="rId8"/>
    <sheet name="Reutilización B2B 1" sheetId="20" r:id="rId9"/>
    <sheet name="Reciclabilidad 1" sheetId="22" r:id="rId10"/>
    <sheet name="Hoja3" sheetId="67" r:id="rId11"/>
    <sheet name="Compostabilidad 1" sheetId="23" r:id="rId12"/>
    <sheet name="Eliminación de material 2" sheetId="47" r:id="rId13"/>
    <sheet name="Uso de material renovable 2" sheetId="15" r:id="rId14"/>
    <sheet name="Inclusión de material recic 2" sheetId="51" r:id="rId15"/>
    <sheet name="Eficiencia en procesos 2" sheetId="53" r:id="rId16"/>
    <sheet name="Recarga 2" sheetId="55" r:id="rId17"/>
    <sheet name="Retornabilidad 2" sheetId="56" r:id="rId18"/>
    <sheet name="Reutilización B2B 2" sheetId="57" r:id="rId19"/>
    <sheet name="Reciclabilidad 2" sheetId="58" r:id="rId20"/>
    <sheet name="Compostabilidad 2" sheetId="59" r:id="rId21"/>
    <sheet name="Eliminación de material 3" sheetId="48" r:id="rId22"/>
    <sheet name="Uso de material renovable 3" sheetId="50" r:id="rId23"/>
    <sheet name="Inclusión de material recic 3" sheetId="52" r:id="rId24"/>
    <sheet name="Eficiencia en procesos 3" sheetId="54" r:id="rId25"/>
    <sheet name="Recarga 3" sheetId="60" r:id="rId26"/>
    <sheet name="Retornabilidad 3" sheetId="61" r:id="rId27"/>
    <sheet name="Reutilización B2B 3" sheetId="62" r:id="rId28"/>
    <sheet name="Reciclabilidad 3" sheetId="63" r:id="rId29"/>
    <sheet name="Compostabilidad 3" sheetId="64" r:id="rId30"/>
    <sheet name="% AVANCE" sheetId="45" r:id="rId31"/>
    <sheet name="Conceptos clave" sheetId="65" r:id="rId32"/>
    <sheet name="Hoja1" sheetId="11" state="hidden" r:id="rId33"/>
    <sheet name="Hoja2" sheetId="24" state="hidden" r:id="rId3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1" i="22" l="1"/>
  <c r="K61" i="63"/>
  <c r="I61" i="63"/>
  <c r="H61" i="63"/>
  <c r="G61" i="63"/>
  <c r="F61" i="63"/>
  <c r="E61" i="63"/>
  <c r="D61" i="63"/>
  <c r="K61" i="58"/>
  <c r="I61" i="58"/>
  <c r="H61" i="58"/>
  <c r="G61" i="58"/>
  <c r="F61" i="58"/>
  <c r="E61" i="58"/>
  <c r="D61" i="58"/>
  <c r="B47" i="67"/>
  <c r="B48" i="67"/>
  <c r="B49" i="67"/>
  <c r="B50" i="67"/>
  <c r="B51" i="67"/>
  <c r="B52" i="67"/>
  <c r="B53" i="67"/>
  <c r="B54" i="67"/>
  <c r="B55" i="67"/>
  <c r="B56" i="67"/>
  <c r="B57" i="67"/>
  <c r="B58" i="67"/>
  <c r="B59" i="67"/>
  <c r="B60" i="67"/>
  <c r="B61" i="67"/>
  <c r="B62" i="67"/>
  <c r="B63" i="67" s="1"/>
  <c r="B64" i="67" s="1"/>
  <c r="B65" i="67" s="1"/>
  <c r="B66" i="67" s="1"/>
  <c r="B67" i="67" s="1"/>
  <c r="B68" i="67" s="1"/>
  <c r="B69" i="67" s="1"/>
  <c r="B70" i="67" s="1"/>
  <c r="B71" i="67" s="1"/>
  <c r="B72" i="67" s="1"/>
  <c r="B73" i="67" s="1"/>
  <c r="B74" i="67" s="1"/>
  <c r="B75" i="67" s="1"/>
  <c r="B76" i="67" s="1"/>
  <c r="B77" i="67" s="1"/>
  <c r="B78" i="67" s="1"/>
  <c r="B79" i="67" s="1"/>
  <c r="B80" i="67" s="1"/>
  <c r="B81" i="67" s="1"/>
  <c r="B82" i="67" s="1"/>
  <c r="B83" i="67" s="1"/>
  <c r="B84" i="67" s="1"/>
  <c r="B85" i="67" s="1"/>
  <c r="B86" i="67" s="1"/>
  <c r="B87" i="67" s="1"/>
  <c r="B88" i="67" s="1"/>
  <c r="B89" i="67" s="1"/>
  <c r="B90" i="67" s="1"/>
  <c r="B91" i="67" s="1"/>
  <c r="B92" i="67" s="1"/>
  <c r="B93" i="67" s="1"/>
  <c r="B94" i="67" s="1"/>
  <c r="B95" i="67" s="1"/>
  <c r="B96" i="67" s="1"/>
  <c r="B97" i="67" s="1"/>
  <c r="B98" i="67" s="1"/>
  <c r="B99" i="67" s="1"/>
  <c r="B100" i="67" s="1"/>
  <c r="B101" i="67" s="1"/>
  <c r="B102" i="67" s="1"/>
  <c r="B6" i="67"/>
  <c r="B7" i="67"/>
  <c r="B8" i="67"/>
  <c r="B9" i="67"/>
  <c r="B10" i="67"/>
  <c r="B11" i="67"/>
  <c r="B12" i="67"/>
  <c r="B13" i="67"/>
  <c r="B14" i="67"/>
  <c r="B15" i="67"/>
  <c r="B16" i="67"/>
  <c r="B17" i="67"/>
  <c r="B18" i="67"/>
  <c r="B19" i="67"/>
  <c r="B20" i="67"/>
  <c r="B21" i="67"/>
  <c r="B22" i="67" s="1"/>
  <c r="B23" i="67" s="1"/>
  <c r="B24" i="67" s="1"/>
  <c r="B25" i="67" s="1"/>
  <c r="B26" i="67" s="1"/>
  <c r="B27" i="67" s="1"/>
  <c r="B28" i="67" s="1"/>
  <c r="B29" i="67" s="1"/>
  <c r="B30" i="67" s="1"/>
  <c r="B31" i="67" s="1"/>
  <c r="B32" i="67" s="1"/>
  <c r="B33" i="67" s="1"/>
  <c r="B34" i="67" s="1"/>
  <c r="B35" i="67" s="1"/>
  <c r="B36" i="67" s="1"/>
  <c r="B37" i="67" s="1"/>
  <c r="B38" i="67" s="1"/>
  <c r="B39" i="67" s="1"/>
  <c r="B40" i="67" s="1"/>
  <c r="B41" i="67" s="1"/>
  <c r="B42" i="67" s="1"/>
  <c r="B43" i="67" s="1"/>
  <c r="B44" i="67" s="1"/>
  <c r="B45" i="67" s="1"/>
  <c r="B46" i="67" s="1"/>
  <c r="B4" i="67"/>
  <c r="B5" i="67"/>
  <c r="B3" i="67"/>
  <c r="H79" i="25"/>
  <c r="H78" i="25"/>
  <c r="H77" i="25"/>
  <c r="H76" i="25"/>
  <c r="H75" i="25"/>
  <c r="D75" i="25"/>
  <c r="D79" i="25"/>
  <c r="D78" i="25"/>
  <c r="D77" i="25"/>
  <c r="D76" i="25"/>
  <c r="H7" i="11"/>
  <c r="G7" i="11"/>
  <c r="C33" i="2" a="1"/>
  <c r="C33" i="2" s="1"/>
  <c r="D33" i="2" a="1"/>
  <c r="D33" i="2" s="1"/>
  <c r="E33" i="2" a="1"/>
  <c r="E33" i="2" s="1"/>
  <c r="H74" i="25" l="1"/>
  <c r="G4" i="24"/>
  <c r="D74" i="25"/>
  <c r="K71" i="51"/>
  <c r="I71" i="51"/>
  <c r="H71" i="51"/>
  <c r="G71" i="51"/>
  <c r="F71" i="51"/>
  <c r="E71" i="51"/>
  <c r="D71" i="51"/>
  <c r="K69" i="51"/>
  <c r="J69" i="51"/>
  <c r="I69" i="51"/>
  <c r="H69" i="51"/>
  <c r="G69" i="51"/>
  <c r="F69" i="51"/>
  <c r="E69" i="51"/>
  <c r="D69" i="51"/>
  <c r="K54" i="62"/>
  <c r="J54" i="62"/>
  <c r="I54" i="62"/>
  <c r="H54" i="62"/>
  <c r="G54" i="62"/>
  <c r="F54" i="62"/>
  <c r="E54" i="62"/>
  <c r="D54" i="62"/>
  <c r="K52" i="62"/>
  <c r="H52" i="62"/>
  <c r="G52" i="62"/>
  <c r="F52" i="62"/>
  <c r="E52" i="62"/>
  <c r="D52" i="62"/>
  <c r="K54" i="57"/>
  <c r="J54" i="57"/>
  <c r="I54" i="57"/>
  <c r="H54" i="57"/>
  <c r="G54" i="57"/>
  <c r="F54" i="57"/>
  <c r="E54" i="57"/>
  <c r="D54" i="57"/>
  <c r="K52" i="57"/>
  <c r="H52" i="57"/>
  <c r="G52" i="57"/>
  <c r="F52" i="57"/>
  <c r="E52" i="57"/>
  <c r="D52" i="57"/>
  <c r="K65" i="61"/>
  <c r="J65" i="61"/>
  <c r="I65" i="61"/>
  <c r="H65" i="61"/>
  <c r="G65" i="61"/>
  <c r="F65" i="61"/>
  <c r="E65" i="61"/>
  <c r="D65" i="61"/>
  <c r="K63" i="61"/>
  <c r="H63" i="61"/>
  <c r="G63" i="61"/>
  <c r="F63" i="61"/>
  <c r="E63" i="61"/>
  <c r="D63" i="61"/>
  <c r="K65" i="56"/>
  <c r="J65" i="56"/>
  <c r="I65" i="56"/>
  <c r="H65" i="56"/>
  <c r="G65" i="56"/>
  <c r="F65" i="56"/>
  <c r="E65" i="56"/>
  <c r="D65" i="56"/>
  <c r="K63" i="56"/>
  <c r="H63" i="56"/>
  <c r="G63" i="56"/>
  <c r="F63" i="56"/>
  <c r="E63" i="56"/>
  <c r="D63" i="56"/>
  <c r="K65" i="19"/>
  <c r="J65" i="19"/>
  <c r="I65" i="19"/>
  <c r="H65" i="19"/>
  <c r="G65" i="19"/>
  <c r="F65" i="19"/>
  <c r="E65" i="19"/>
  <c r="D65" i="19"/>
  <c r="K63" i="19"/>
  <c r="H63" i="19"/>
  <c r="G63" i="19"/>
  <c r="F63" i="19"/>
  <c r="E63" i="19"/>
  <c r="D63" i="19"/>
  <c r="E54" i="20"/>
  <c r="F54" i="20"/>
  <c r="G54" i="20"/>
  <c r="H54" i="20"/>
  <c r="I54" i="20"/>
  <c r="J54" i="20"/>
  <c r="K54" i="20"/>
  <c r="D54" i="20"/>
  <c r="E55" i="19"/>
  <c r="K55" i="61"/>
  <c r="J55" i="61"/>
  <c r="I55" i="61"/>
  <c r="H55" i="61"/>
  <c r="G55" i="61"/>
  <c r="F55" i="61"/>
  <c r="E55" i="61"/>
  <c r="D55" i="61"/>
  <c r="K55" i="56"/>
  <c r="J55" i="56"/>
  <c r="I55" i="56"/>
  <c r="H55" i="56"/>
  <c r="G55" i="56"/>
  <c r="F55" i="56"/>
  <c r="E55" i="56"/>
  <c r="D55" i="56"/>
  <c r="G55" i="19"/>
  <c r="H55" i="19"/>
  <c r="I55" i="19"/>
  <c r="J55" i="19"/>
  <c r="K55" i="19"/>
  <c r="D55" i="19"/>
  <c r="F55" i="19"/>
  <c r="E59" i="54"/>
  <c r="E61" i="64"/>
  <c r="E63" i="64" s="1"/>
  <c r="E76" i="60"/>
  <c r="E68" i="52"/>
  <c r="E51" i="50"/>
  <c r="E66" i="48"/>
  <c r="E56" i="48"/>
  <c r="E61" i="59"/>
  <c r="E63" i="59" s="1"/>
  <c r="E76" i="55"/>
  <c r="E51" i="15"/>
  <c r="E66" i="47"/>
  <c r="E56" i="47"/>
  <c r="E59" i="21"/>
  <c r="E50" i="21"/>
  <c r="E52" i="20"/>
  <c r="E61" i="23"/>
  <c r="E63" i="23" s="1"/>
  <c r="E76" i="17"/>
  <c r="E69" i="26"/>
  <c r="F69" i="26"/>
  <c r="G69" i="26"/>
  <c r="H69" i="26"/>
  <c r="I69" i="26"/>
  <c r="J69" i="26"/>
  <c r="K69" i="26"/>
  <c r="E51" i="49"/>
  <c r="F51" i="49"/>
  <c r="G51" i="49"/>
  <c r="H51" i="49"/>
  <c r="I51" i="49"/>
  <c r="J51" i="49"/>
  <c r="K51" i="49"/>
  <c r="E66" i="34"/>
  <c r="F66" i="34"/>
  <c r="G66" i="34"/>
  <c r="H66" i="34"/>
  <c r="I66" i="34"/>
  <c r="J66" i="34"/>
  <c r="K66" i="34"/>
  <c r="E56" i="34"/>
  <c r="F56" i="34"/>
  <c r="G56" i="34"/>
  <c r="H56" i="34"/>
  <c r="I56" i="34"/>
  <c r="J56" i="34"/>
  <c r="K56" i="34"/>
  <c r="F9" i="25"/>
  <c r="J16" i="64"/>
  <c r="J17" i="64"/>
  <c r="J18" i="64"/>
  <c r="J19" i="64"/>
  <c r="J20" i="64"/>
  <c r="J21" i="64"/>
  <c r="J22" i="64"/>
  <c r="J23" i="64"/>
  <c r="J24" i="64"/>
  <c r="J25" i="64"/>
  <c r="J26" i="64"/>
  <c r="J27" i="64"/>
  <c r="J28" i="64"/>
  <c r="J29" i="64"/>
  <c r="J30" i="64"/>
  <c r="J31" i="64"/>
  <c r="J32" i="64"/>
  <c r="J33" i="64"/>
  <c r="J34" i="64"/>
  <c r="J35" i="64"/>
  <c r="J36" i="64"/>
  <c r="J37" i="64"/>
  <c r="J38" i="64"/>
  <c r="J39" i="64"/>
  <c r="J40" i="64"/>
  <c r="J41" i="64"/>
  <c r="J42" i="64"/>
  <c r="J43" i="64"/>
  <c r="J15" i="64"/>
  <c r="J15" i="63"/>
  <c r="J16" i="63"/>
  <c r="J17" i="63"/>
  <c r="J18" i="63"/>
  <c r="J19" i="63"/>
  <c r="J20" i="63"/>
  <c r="J21" i="63"/>
  <c r="J22" i="63"/>
  <c r="J23" i="63"/>
  <c r="J24" i="63"/>
  <c r="J25" i="63"/>
  <c r="J26" i="63"/>
  <c r="J27" i="63"/>
  <c r="J28" i="63"/>
  <c r="J29" i="63"/>
  <c r="J30" i="63"/>
  <c r="D10" i="63" s="1"/>
  <c r="J31" i="63"/>
  <c r="J32" i="63"/>
  <c r="J33" i="63"/>
  <c r="J34" i="63"/>
  <c r="J35" i="63"/>
  <c r="J36" i="63"/>
  <c r="J37" i="63"/>
  <c r="J38" i="63"/>
  <c r="J39" i="63"/>
  <c r="J40" i="63"/>
  <c r="J41" i="63"/>
  <c r="J42" i="63"/>
  <c r="J43" i="63"/>
  <c r="J14" i="63"/>
  <c r="J15" i="62"/>
  <c r="J16" i="62"/>
  <c r="J17" i="62"/>
  <c r="J18" i="62"/>
  <c r="J19" i="62"/>
  <c r="J20" i="62"/>
  <c r="J21" i="62"/>
  <c r="J22" i="62"/>
  <c r="J23" i="62"/>
  <c r="J24" i="62"/>
  <c r="J25" i="62"/>
  <c r="J26" i="62"/>
  <c r="J27" i="62"/>
  <c r="J28" i="62"/>
  <c r="J29" i="62"/>
  <c r="J30" i="62"/>
  <c r="J31" i="62"/>
  <c r="J32" i="62"/>
  <c r="J33" i="62"/>
  <c r="J34" i="62"/>
  <c r="J35" i="62"/>
  <c r="J36" i="62"/>
  <c r="J37" i="62"/>
  <c r="J38" i="62"/>
  <c r="J39" i="62"/>
  <c r="J40" i="62"/>
  <c r="J41" i="62"/>
  <c r="J42" i="62"/>
  <c r="J43" i="62"/>
  <c r="J14" i="62"/>
  <c r="J14" i="61"/>
  <c r="J15" i="61"/>
  <c r="J16" i="61"/>
  <c r="J17" i="61"/>
  <c r="J18" i="61"/>
  <c r="J19" i="61"/>
  <c r="J20" i="61"/>
  <c r="J21" i="61"/>
  <c r="J22" i="61"/>
  <c r="J23" i="61"/>
  <c r="J24" i="61"/>
  <c r="J25" i="61"/>
  <c r="J26" i="61"/>
  <c r="J27" i="61"/>
  <c r="J28" i="61"/>
  <c r="J29" i="61"/>
  <c r="J30" i="61"/>
  <c r="J31" i="61"/>
  <c r="J32" i="61"/>
  <c r="J33" i="61"/>
  <c r="J34" i="61"/>
  <c r="J35" i="61"/>
  <c r="J36" i="61"/>
  <c r="J37" i="61"/>
  <c r="J38" i="61"/>
  <c r="J39" i="61"/>
  <c r="J40" i="61"/>
  <c r="J41" i="61"/>
  <c r="J42" i="61"/>
  <c r="J43" i="61"/>
  <c r="J44" i="61"/>
  <c r="J45" i="61"/>
  <c r="J13" i="61"/>
  <c r="J15" i="60"/>
  <c r="J16" i="60"/>
  <c r="J17" i="60"/>
  <c r="J18" i="60"/>
  <c r="J19" i="60"/>
  <c r="J20" i="60"/>
  <c r="J21" i="60"/>
  <c r="J22" i="60"/>
  <c r="J23" i="60"/>
  <c r="J24" i="60"/>
  <c r="J25" i="60"/>
  <c r="J26" i="60"/>
  <c r="J27" i="60"/>
  <c r="J28" i="60"/>
  <c r="D11" i="60" s="1"/>
  <c r="J29" i="60"/>
  <c r="J30" i="60"/>
  <c r="J31" i="60"/>
  <c r="J32" i="60"/>
  <c r="J33" i="60"/>
  <c r="J34" i="60"/>
  <c r="J35" i="60"/>
  <c r="J36" i="60"/>
  <c r="J37" i="60"/>
  <c r="J38" i="60"/>
  <c r="J39" i="60"/>
  <c r="J40" i="60"/>
  <c r="J41" i="60"/>
  <c r="J42" i="60"/>
  <c r="J43" i="60"/>
  <c r="J44" i="60"/>
  <c r="J45" i="60"/>
  <c r="J46" i="60"/>
  <c r="J47" i="60"/>
  <c r="J48" i="60"/>
  <c r="J49" i="60"/>
  <c r="J50" i="60"/>
  <c r="J51" i="60"/>
  <c r="J52" i="60"/>
  <c r="J53" i="60"/>
  <c r="J54" i="60"/>
  <c r="J55" i="60"/>
  <c r="J56" i="60"/>
  <c r="J57" i="60"/>
  <c r="J14" i="60"/>
  <c r="J14" i="54"/>
  <c r="D10" i="54" s="1"/>
  <c r="J15" i="54"/>
  <c r="J16" i="54"/>
  <c r="J17" i="54"/>
  <c r="J18" i="54"/>
  <c r="J19" i="54"/>
  <c r="J20" i="54"/>
  <c r="J21" i="54"/>
  <c r="J22" i="54"/>
  <c r="J23" i="54"/>
  <c r="J24" i="54"/>
  <c r="J25" i="54"/>
  <c r="J26" i="54"/>
  <c r="J27" i="54"/>
  <c r="J28" i="54"/>
  <c r="J29" i="54"/>
  <c r="J30" i="54"/>
  <c r="J31" i="54"/>
  <c r="J32" i="54"/>
  <c r="J33" i="54"/>
  <c r="J34" i="54"/>
  <c r="J35" i="54"/>
  <c r="J36" i="54"/>
  <c r="J37" i="54"/>
  <c r="J38" i="54"/>
  <c r="J39" i="54"/>
  <c r="J40" i="54"/>
  <c r="J41" i="54"/>
  <c r="J13" i="54"/>
  <c r="J15" i="52"/>
  <c r="J16" i="52"/>
  <c r="D11" i="52" s="1"/>
  <c r="J17" i="52"/>
  <c r="J18" i="52"/>
  <c r="J19" i="52"/>
  <c r="J20" i="52"/>
  <c r="J21" i="52"/>
  <c r="J22" i="52"/>
  <c r="J23" i="52"/>
  <c r="J24" i="52"/>
  <c r="J25" i="52"/>
  <c r="J26" i="52"/>
  <c r="J27" i="52"/>
  <c r="J28" i="52"/>
  <c r="J29" i="52"/>
  <c r="J30" i="52"/>
  <c r="J31" i="52"/>
  <c r="J32" i="52"/>
  <c r="J33" i="52"/>
  <c r="J34" i="52"/>
  <c r="J35" i="52"/>
  <c r="J36" i="52"/>
  <c r="J37" i="52"/>
  <c r="J38" i="52"/>
  <c r="J39" i="52"/>
  <c r="J40" i="52"/>
  <c r="J41" i="52"/>
  <c r="J42" i="52"/>
  <c r="J43" i="52"/>
  <c r="J44" i="52"/>
  <c r="J45" i="52"/>
  <c r="J46" i="52"/>
  <c r="J47" i="52"/>
  <c r="J48" i="52"/>
  <c r="J49" i="52"/>
  <c r="J50" i="52"/>
  <c r="J51" i="52"/>
  <c r="J52" i="52"/>
  <c r="J53" i="52"/>
  <c r="J54" i="52"/>
  <c r="J55" i="52"/>
  <c r="J56" i="52"/>
  <c r="J57" i="52"/>
  <c r="J58" i="52"/>
  <c r="J59" i="52"/>
  <c r="J60" i="52"/>
  <c r="J61" i="52"/>
  <c r="J62" i="52"/>
  <c r="J14" i="52"/>
  <c r="J14" i="50"/>
  <c r="D10" i="50" s="1"/>
  <c r="J15" i="50"/>
  <c r="J16" i="50"/>
  <c r="J17" i="50"/>
  <c r="J18" i="50"/>
  <c r="J19" i="50"/>
  <c r="J20" i="50"/>
  <c r="J21" i="50"/>
  <c r="J22" i="50"/>
  <c r="J23" i="50"/>
  <c r="J24" i="50"/>
  <c r="J25" i="50"/>
  <c r="J26" i="50"/>
  <c r="J27" i="50"/>
  <c r="J28" i="50"/>
  <c r="J29" i="50"/>
  <c r="J30" i="50"/>
  <c r="J31" i="50"/>
  <c r="J32" i="50"/>
  <c r="J33" i="50"/>
  <c r="J34" i="50"/>
  <c r="J35" i="50"/>
  <c r="J36" i="50"/>
  <c r="J37" i="50"/>
  <c r="J38" i="50"/>
  <c r="J39" i="50"/>
  <c r="J40" i="50"/>
  <c r="J41" i="50"/>
  <c r="J42" i="50"/>
  <c r="J13" i="50"/>
  <c r="J14" i="48"/>
  <c r="J15" i="48"/>
  <c r="J16" i="48"/>
  <c r="J17" i="48"/>
  <c r="J18" i="48"/>
  <c r="J19" i="48"/>
  <c r="J20" i="48"/>
  <c r="J21" i="48"/>
  <c r="J22" i="48"/>
  <c r="J23" i="48"/>
  <c r="J24" i="48"/>
  <c r="J25" i="48"/>
  <c r="J26" i="48"/>
  <c r="J27" i="48"/>
  <c r="J28" i="48"/>
  <c r="J29" i="48"/>
  <c r="J30" i="48"/>
  <c r="J31" i="48"/>
  <c r="J32" i="48"/>
  <c r="J33" i="48"/>
  <c r="J34" i="48"/>
  <c r="J35" i="48"/>
  <c r="J36" i="48"/>
  <c r="J37" i="48"/>
  <c r="J38" i="48"/>
  <c r="J39" i="48"/>
  <c r="J40" i="48"/>
  <c r="J41" i="48"/>
  <c r="J42" i="48"/>
  <c r="J43" i="48"/>
  <c r="J44" i="48"/>
  <c r="J45" i="48"/>
  <c r="J46" i="48"/>
  <c r="J47" i="48"/>
  <c r="J13" i="48"/>
  <c r="D10" i="48" s="1"/>
  <c r="J16" i="59"/>
  <c r="J17" i="59"/>
  <c r="J18" i="59"/>
  <c r="J19" i="59"/>
  <c r="J20" i="59"/>
  <c r="J21" i="59"/>
  <c r="J22" i="59"/>
  <c r="J23" i="59"/>
  <c r="J24" i="59"/>
  <c r="J25" i="59"/>
  <c r="J26" i="59"/>
  <c r="J27" i="59"/>
  <c r="J28" i="59"/>
  <c r="J29" i="59"/>
  <c r="J30" i="59"/>
  <c r="J31" i="59"/>
  <c r="J32" i="59"/>
  <c r="J33" i="59"/>
  <c r="J34" i="59"/>
  <c r="J35" i="59"/>
  <c r="J36" i="59"/>
  <c r="J37" i="59"/>
  <c r="J38" i="59"/>
  <c r="J39" i="59"/>
  <c r="J40" i="59"/>
  <c r="J41" i="59"/>
  <c r="J42" i="59"/>
  <c r="J43" i="59"/>
  <c r="J15" i="59"/>
  <c r="D11" i="59" s="1"/>
  <c r="J15" i="58"/>
  <c r="J16" i="58"/>
  <c r="J17" i="58"/>
  <c r="J18" i="58"/>
  <c r="J19" i="58"/>
  <c r="J20" i="58"/>
  <c r="J21" i="58"/>
  <c r="J22" i="58"/>
  <c r="J23" i="58"/>
  <c r="J24" i="58"/>
  <c r="J25" i="58"/>
  <c r="J26" i="58"/>
  <c r="J27" i="58"/>
  <c r="J28" i="58"/>
  <c r="J29" i="58"/>
  <c r="J30" i="58"/>
  <c r="J31" i="58"/>
  <c r="J32" i="58"/>
  <c r="J33" i="58"/>
  <c r="J34" i="58"/>
  <c r="J35" i="58"/>
  <c r="J36" i="58"/>
  <c r="J37" i="58"/>
  <c r="J38" i="58"/>
  <c r="J39" i="58"/>
  <c r="J40" i="58"/>
  <c r="J41" i="58"/>
  <c r="J42" i="58"/>
  <c r="J43" i="58"/>
  <c r="J14" i="58"/>
  <c r="J15" i="57"/>
  <c r="J16" i="57"/>
  <c r="J17" i="57"/>
  <c r="J18" i="57"/>
  <c r="J19" i="57"/>
  <c r="J20" i="57"/>
  <c r="J21" i="57"/>
  <c r="J22" i="57"/>
  <c r="J23" i="57"/>
  <c r="J24" i="57"/>
  <c r="J25" i="57"/>
  <c r="J26" i="57"/>
  <c r="J27" i="57"/>
  <c r="J28" i="57"/>
  <c r="J29" i="57"/>
  <c r="J30" i="57"/>
  <c r="J31" i="57"/>
  <c r="J32" i="57"/>
  <c r="J33" i="57"/>
  <c r="J34" i="57"/>
  <c r="J35" i="57"/>
  <c r="J36" i="57"/>
  <c r="J37" i="57"/>
  <c r="J38" i="57"/>
  <c r="J39" i="57"/>
  <c r="J40" i="57"/>
  <c r="J41" i="57"/>
  <c r="J42" i="57"/>
  <c r="J43" i="57"/>
  <c r="J14" i="57"/>
  <c r="J14" i="56"/>
  <c r="J15" i="56"/>
  <c r="J16" i="56"/>
  <c r="J17" i="56"/>
  <c r="J18" i="56"/>
  <c r="J19" i="56"/>
  <c r="J20" i="56"/>
  <c r="J21" i="56"/>
  <c r="J22" i="56"/>
  <c r="J23" i="56"/>
  <c r="J24" i="56"/>
  <c r="J25" i="56"/>
  <c r="J26" i="56"/>
  <c r="J27" i="56"/>
  <c r="J28" i="56"/>
  <c r="J29" i="56"/>
  <c r="J30" i="56"/>
  <c r="J31" i="56"/>
  <c r="J32" i="56"/>
  <c r="J33" i="56"/>
  <c r="J34" i="56"/>
  <c r="J35" i="56"/>
  <c r="J36" i="56"/>
  <c r="J37" i="56"/>
  <c r="J38" i="56"/>
  <c r="J39" i="56"/>
  <c r="J40" i="56"/>
  <c r="J41" i="56"/>
  <c r="J42" i="56"/>
  <c r="J43" i="56"/>
  <c r="J44" i="56"/>
  <c r="J45" i="56"/>
  <c r="J13" i="56"/>
  <c r="J15" i="55"/>
  <c r="J16" i="55"/>
  <c r="J17" i="55"/>
  <c r="J18" i="55"/>
  <c r="J19" i="55"/>
  <c r="J20" i="55"/>
  <c r="J21" i="55"/>
  <c r="J22" i="55"/>
  <c r="J23" i="55"/>
  <c r="J24" i="55"/>
  <c r="J25" i="55"/>
  <c r="J26" i="55"/>
  <c r="J27" i="55"/>
  <c r="J28" i="55"/>
  <c r="J29" i="55"/>
  <c r="J30" i="55"/>
  <c r="J31" i="55"/>
  <c r="J32" i="55"/>
  <c r="J33" i="55"/>
  <c r="J34" i="55"/>
  <c r="J35" i="55"/>
  <c r="J36" i="55"/>
  <c r="J37" i="55"/>
  <c r="J38" i="55"/>
  <c r="J39" i="55"/>
  <c r="J40" i="55"/>
  <c r="J41" i="55"/>
  <c r="J42" i="55"/>
  <c r="J43" i="55"/>
  <c r="J44" i="55"/>
  <c r="J45" i="55"/>
  <c r="J46" i="55"/>
  <c r="J47" i="55"/>
  <c r="J48" i="55"/>
  <c r="J49" i="55"/>
  <c r="J50" i="55"/>
  <c r="J51" i="55"/>
  <c r="J52" i="55"/>
  <c r="J53" i="55"/>
  <c r="J54" i="55"/>
  <c r="J55" i="55"/>
  <c r="J56" i="55"/>
  <c r="J57" i="55"/>
  <c r="J14" i="55"/>
  <c r="J14" i="53"/>
  <c r="D10" i="53" s="1"/>
  <c r="J15" i="53"/>
  <c r="J16" i="53"/>
  <c r="J17" i="53"/>
  <c r="J18" i="53"/>
  <c r="J19" i="53"/>
  <c r="J20" i="53"/>
  <c r="J21" i="53"/>
  <c r="J22" i="53"/>
  <c r="J23" i="53"/>
  <c r="J24" i="53"/>
  <c r="J25" i="53"/>
  <c r="J26" i="53"/>
  <c r="J27" i="53"/>
  <c r="J28" i="53"/>
  <c r="J29" i="53"/>
  <c r="J30" i="53"/>
  <c r="J31" i="53"/>
  <c r="J32" i="53"/>
  <c r="J33" i="53"/>
  <c r="J34" i="53"/>
  <c r="J35" i="53"/>
  <c r="J36" i="53"/>
  <c r="J37" i="53"/>
  <c r="J38" i="53"/>
  <c r="J39" i="53"/>
  <c r="J40" i="53"/>
  <c r="J41" i="53"/>
  <c r="J13" i="53"/>
  <c r="J15" i="51"/>
  <c r="J16" i="51"/>
  <c r="J17" i="51"/>
  <c r="D11" i="51" s="1"/>
  <c r="J18" i="51"/>
  <c r="J19" i="51"/>
  <c r="J20" i="51"/>
  <c r="J21" i="51"/>
  <c r="J22" i="51"/>
  <c r="J23" i="51"/>
  <c r="J24" i="51"/>
  <c r="J25" i="51"/>
  <c r="J26" i="51"/>
  <c r="J27" i="51"/>
  <c r="J28" i="51"/>
  <c r="J29" i="51"/>
  <c r="J30" i="51"/>
  <c r="J31" i="51"/>
  <c r="J32" i="51"/>
  <c r="J33" i="51"/>
  <c r="J34" i="51"/>
  <c r="J35" i="51"/>
  <c r="J36" i="51"/>
  <c r="J37" i="51"/>
  <c r="J38" i="51"/>
  <c r="J39" i="51"/>
  <c r="J40" i="51"/>
  <c r="J41" i="51"/>
  <c r="J42" i="51"/>
  <c r="J43" i="51"/>
  <c r="J44" i="51"/>
  <c r="J45" i="51"/>
  <c r="J46" i="51"/>
  <c r="J47" i="51"/>
  <c r="J48" i="51"/>
  <c r="J49" i="51"/>
  <c r="J50" i="51"/>
  <c r="J51" i="51"/>
  <c r="J52" i="51"/>
  <c r="J53" i="51"/>
  <c r="J54" i="51"/>
  <c r="J55" i="51"/>
  <c r="J56" i="51"/>
  <c r="J57" i="51"/>
  <c r="J58" i="51"/>
  <c r="J59" i="51"/>
  <c r="J60" i="51"/>
  <c r="J62" i="51"/>
  <c r="J63" i="51"/>
  <c r="J14" i="51"/>
  <c r="J14" i="15"/>
  <c r="D10" i="15" s="1"/>
  <c r="J15" i="15"/>
  <c r="J16" i="15"/>
  <c r="J17" i="15"/>
  <c r="J18" i="15"/>
  <c r="J19" i="15"/>
  <c r="J20" i="15"/>
  <c r="J21" i="15"/>
  <c r="J22" i="15"/>
  <c r="J23" i="15"/>
  <c r="J24" i="15"/>
  <c r="J25" i="15"/>
  <c r="J26" i="15"/>
  <c r="J27" i="15"/>
  <c r="J28" i="15"/>
  <c r="J29" i="15"/>
  <c r="J30" i="15"/>
  <c r="J31" i="15"/>
  <c r="J32" i="15"/>
  <c r="J33" i="15"/>
  <c r="J34" i="15"/>
  <c r="J35" i="15"/>
  <c r="J36" i="15"/>
  <c r="J37" i="15"/>
  <c r="J38" i="15"/>
  <c r="J39" i="15"/>
  <c r="J40" i="15"/>
  <c r="J41" i="15"/>
  <c r="J42" i="15"/>
  <c r="J13" i="15"/>
  <c r="J14" i="47"/>
  <c r="J15" i="47"/>
  <c r="J16" i="47"/>
  <c r="J17" i="47"/>
  <c r="J18" i="47"/>
  <c r="J19" i="47"/>
  <c r="J20" i="47"/>
  <c r="J21" i="47"/>
  <c r="J22" i="47"/>
  <c r="J23" i="47"/>
  <c r="J24" i="47"/>
  <c r="J25" i="47"/>
  <c r="J26" i="47"/>
  <c r="J27" i="47"/>
  <c r="J28" i="47"/>
  <c r="J29" i="47"/>
  <c r="J30" i="47"/>
  <c r="J31" i="47"/>
  <c r="J32" i="47"/>
  <c r="J33" i="47"/>
  <c r="J34" i="47"/>
  <c r="J35" i="47"/>
  <c r="J36" i="47"/>
  <c r="J37" i="47"/>
  <c r="J38" i="47"/>
  <c r="J39" i="47"/>
  <c r="J40" i="47"/>
  <c r="J41" i="47"/>
  <c r="J42" i="47"/>
  <c r="J43" i="47"/>
  <c r="J44" i="47"/>
  <c r="J45" i="47"/>
  <c r="J46" i="47"/>
  <c r="J47" i="47"/>
  <c r="J13" i="47"/>
  <c r="D10" i="47" s="1"/>
  <c r="J16" i="23"/>
  <c r="J17" i="23"/>
  <c r="J18" i="23"/>
  <c r="J19" i="23"/>
  <c r="J20" i="23"/>
  <c r="J21" i="23"/>
  <c r="J22" i="23"/>
  <c r="J23" i="23"/>
  <c r="J24" i="23"/>
  <c r="J25" i="23"/>
  <c r="J26" i="23"/>
  <c r="J27" i="23"/>
  <c r="J28" i="23"/>
  <c r="J29" i="23"/>
  <c r="J30" i="23"/>
  <c r="J31" i="23"/>
  <c r="D11" i="23" s="1"/>
  <c r="J32" i="23"/>
  <c r="J33" i="23"/>
  <c r="J34" i="23"/>
  <c r="J35" i="23"/>
  <c r="J36" i="23"/>
  <c r="J37" i="23"/>
  <c r="J38" i="23"/>
  <c r="J39" i="23"/>
  <c r="J40" i="23"/>
  <c r="J41" i="23"/>
  <c r="J42" i="23"/>
  <c r="J43" i="23"/>
  <c r="J15" i="23"/>
  <c r="J15" i="22"/>
  <c r="D10" i="22" s="1"/>
  <c r="J16" i="22"/>
  <c r="J17" i="22"/>
  <c r="J18" i="22"/>
  <c r="J19" i="22"/>
  <c r="J20" i="22"/>
  <c r="J21" i="22"/>
  <c r="J22" i="22"/>
  <c r="J23" i="22"/>
  <c r="J24" i="22"/>
  <c r="J25" i="22"/>
  <c r="J26" i="22"/>
  <c r="J27" i="22"/>
  <c r="J28" i="22"/>
  <c r="J29" i="22"/>
  <c r="J30" i="22"/>
  <c r="J31" i="22"/>
  <c r="J32" i="22"/>
  <c r="J33" i="22"/>
  <c r="J34" i="22"/>
  <c r="J35" i="22"/>
  <c r="J36" i="22"/>
  <c r="J37" i="22"/>
  <c r="J38" i="22"/>
  <c r="J39" i="22"/>
  <c r="J40" i="22"/>
  <c r="J41" i="22"/>
  <c r="J42" i="22"/>
  <c r="J43" i="22"/>
  <c r="J14" i="22"/>
  <c r="J15" i="20"/>
  <c r="D11" i="20" s="1"/>
  <c r="J16" i="20"/>
  <c r="J17" i="20"/>
  <c r="J18" i="20"/>
  <c r="J19" i="20"/>
  <c r="J20" i="20"/>
  <c r="J21" i="20"/>
  <c r="J22" i="20"/>
  <c r="J23" i="20"/>
  <c r="J24" i="20"/>
  <c r="J25" i="20"/>
  <c r="J26" i="20"/>
  <c r="J27" i="20"/>
  <c r="J28" i="20"/>
  <c r="J29" i="20"/>
  <c r="J30" i="20"/>
  <c r="J31" i="20"/>
  <c r="J32" i="20"/>
  <c r="J33" i="20"/>
  <c r="J34" i="20"/>
  <c r="J35" i="20"/>
  <c r="J36" i="20"/>
  <c r="J37" i="20"/>
  <c r="J38" i="20"/>
  <c r="J39" i="20"/>
  <c r="J40" i="20"/>
  <c r="J41" i="20"/>
  <c r="J42" i="20"/>
  <c r="J43" i="20"/>
  <c r="J14" i="20"/>
  <c r="J14" i="19"/>
  <c r="J15" i="19"/>
  <c r="J16" i="19"/>
  <c r="J17" i="19"/>
  <c r="J18" i="19"/>
  <c r="J19" i="19"/>
  <c r="J20" i="19"/>
  <c r="J21" i="19"/>
  <c r="J22" i="19"/>
  <c r="J23" i="19"/>
  <c r="J24" i="19"/>
  <c r="J25" i="19"/>
  <c r="J26" i="19"/>
  <c r="J27" i="19"/>
  <c r="J28" i="19"/>
  <c r="J29" i="19"/>
  <c r="J30" i="19"/>
  <c r="J31" i="19"/>
  <c r="J32" i="19"/>
  <c r="J33" i="19"/>
  <c r="J34" i="19"/>
  <c r="J35" i="19"/>
  <c r="J36" i="19"/>
  <c r="J37" i="19"/>
  <c r="J38" i="19"/>
  <c r="J39" i="19"/>
  <c r="J40" i="19"/>
  <c r="J41" i="19"/>
  <c r="J42" i="19"/>
  <c r="J43" i="19"/>
  <c r="J44" i="19"/>
  <c r="J45" i="19"/>
  <c r="J13" i="19"/>
  <c r="J15" i="17"/>
  <c r="D11" i="17" s="1"/>
  <c r="J16" i="17"/>
  <c r="J17" i="17"/>
  <c r="J18" i="17"/>
  <c r="J19" i="17"/>
  <c r="J20" i="17"/>
  <c r="J21" i="17"/>
  <c r="J22" i="17"/>
  <c r="J23" i="17"/>
  <c r="J24" i="17"/>
  <c r="J25" i="17"/>
  <c r="J26" i="17"/>
  <c r="J27" i="17"/>
  <c r="J28" i="17"/>
  <c r="J29" i="17"/>
  <c r="J30" i="17"/>
  <c r="J31" i="17"/>
  <c r="J32" i="17"/>
  <c r="J33" i="17"/>
  <c r="J34" i="17"/>
  <c r="J35" i="17"/>
  <c r="J36" i="17"/>
  <c r="J37" i="17"/>
  <c r="J38" i="17"/>
  <c r="J39" i="17"/>
  <c r="J40" i="17"/>
  <c r="J41" i="17"/>
  <c r="J42" i="17"/>
  <c r="J43" i="17"/>
  <c r="J44" i="17"/>
  <c r="J45" i="17"/>
  <c r="J46" i="17"/>
  <c r="J47" i="17"/>
  <c r="J48" i="17"/>
  <c r="J49" i="17"/>
  <c r="J50" i="17"/>
  <c r="J51" i="17"/>
  <c r="J52" i="17"/>
  <c r="J53" i="17"/>
  <c r="J54" i="17"/>
  <c r="J55" i="17"/>
  <c r="J56" i="17"/>
  <c r="J57" i="17"/>
  <c r="J14" i="17"/>
  <c r="J14" i="21"/>
  <c r="J15" i="21"/>
  <c r="D10" i="21" s="1"/>
  <c r="J16" i="21"/>
  <c r="J17" i="21"/>
  <c r="J18" i="21"/>
  <c r="J19" i="21"/>
  <c r="J20" i="21"/>
  <c r="J21" i="21"/>
  <c r="J22" i="21"/>
  <c r="J23" i="21"/>
  <c r="J24" i="21"/>
  <c r="J25" i="21"/>
  <c r="J26" i="21"/>
  <c r="J27" i="21"/>
  <c r="J28" i="21"/>
  <c r="J29" i="21"/>
  <c r="J30" i="21"/>
  <c r="J31" i="21"/>
  <c r="J32" i="21"/>
  <c r="J33" i="21"/>
  <c r="J34" i="21"/>
  <c r="J35" i="21"/>
  <c r="J36" i="21"/>
  <c r="J37" i="21"/>
  <c r="J38" i="21"/>
  <c r="J39" i="21"/>
  <c r="J40" i="21"/>
  <c r="J41" i="21"/>
  <c r="J13" i="21"/>
  <c r="J15" i="26"/>
  <c r="J16" i="26"/>
  <c r="J17" i="26"/>
  <c r="J18" i="26"/>
  <c r="D11" i="26" s="1"/>
  <c r="J19" i="26"/>
  <c r="J20" i="26"/>
  <c r="J21" i="26"/>
  <c r="J22" i="26"/>
  <c r="J23" i="26"/>
  <c r="J24" i="26"/>
  <c r="J25" i="26"/>
  <c r="J26" i="26"/>
  <c r="J27" i="26"/>
  <c r="J28" i="26"/>
  <c r="J29" i="26"/>
  <c r="J30" i="26"/>
  <c r="J31" i="26"/>
  <c r="J32" i="26"/>
  <c r="J33" i="26"/>
  <c r="J34" i="26"/>
  <c r="J35" i="26"/>
  <c r="J36" i="26"/>
  <c r="J37" i="26"/>
  <c r="J38" i="26"/>
  <c r="J39" i="26"/>
  <c r="J40" i="26"/>
  <c r="J41" i="26"/>
  <c r="J42" i="26"/>
  <c r="J43" i="26"/>
  <c r="J44" i="26"/>
  <c r="J45" i="26"/>
  <c r="J46" i="26"/>
  <c r="J47" i="26"/>
  <c r="J48" i="26"/>
  <c r="J49" i="26"/>
  <c r="J50" i="26"/>
  <c r="J51" i="26"/>
  <c r="J52" i="26"/>
  <c r="J53" i="26"/>
  <c r="J54" i="26"/>
  <c r="J55" i="26"/>
  <c r="J56" i="26"/>
  <c r="J57" i="26"/>
  <c r="J58" i="26"/>
  <c r="J59" i="26"/>
  <c r="J60" i="26"/>
  <c r="J14" i="26"/>
  <c r="J14" i="49"/>
  <c r="J15" i="49"/>
  <c r="J16" i="49"/>
  <c r="J17" i="49"/>
  <c r="D10" i="49" s="1"/>
  <c r="J18" i="49"/>
  <c r="J19" i="49"/>
  <c r="J20" i="49"/>
  <c r="J21" i="49"/>
  <c r="J22" i="49"/>
  <c r="J23" i="49"/>
  <c r="J24" i="49"/>
  <c r="J25" i="49"/>
  <c r="J26" i="49"/>
  <c r="J27" i="49"/>
  <c r="J28" i="49"/>
  <c r="J29" i="49"/>
  <c r="J30" i="49"/>
  <c r="J31" i="49"/>
  <c r="J32" i="49"/>
  <c r="J33" i="49"/>
  <c r="J34" i="49"/>
  <c r="J35" i="49"/>
  <c r="J36" i="49"/>
  <c r="J37" i="49"/>
  <c r="J38" i="49"/>
  <c r="J39" i="49"/>
  <c r="J40" i="49"/>
  <c r="J41" i="49"/>
  <c r="J42" i="49"/>
  <c r="J13" i="49"/>
  <c r="J14" i="34"/>
  <c r="J15" i="34"/>
  <c r="J16" i="34"/>
  <c r="J17" i="34"/>
  <c r="J18" i="34"/>
  <c r="J19" i="34"/>
  <c r="J20" i="34"/>
  <c r="J21" i="34"/>
  <c r="J22" i="34"/>
  <c r="J23" i="34"/>
  <c r="J24" i="34"/>
  <c r="J25" i="34"/>
  <c r="J26" i="34"/>
  <c r="J27" i="34"/>
  <c r="J28" i="34"/>
  <c r="J29" i="34"/>
  <c r="J30" i="34"/>
  <c r="J31" i="34"/>
  <c r="J32" i="34"/>
  <c r="J33" i="34"/>
  <c r="J34" i="34"/>
  <c r="J35" i="34"/>
  <c r="J36" i="34"/>
  <c r="J37" i="34"/>
  <c r="J38" i="34"/>
  <c r="J39" i="34"/>
  <c r="J40" i="34"/>
  <c r="J41" i="34"/>
  <c r="J42" i="34"/>
  <c r="J43" i="34"/>
  <c r="J44" i="34"/>
  <c r="J45" i="34"/>
  <c r="J46" i="34"/>
  <c r="J47" i="34"/>
  <c r="J13" i="34"/>
  <c r="D10" i="34" s="1"/>
  <c r="I14" i="34"/>
  <c r="I15" i="34"/>
  <c r="I16" i="34"/>
  <c r="I17" i="34"/>
  <c r="I18" i="34"/>
  <c r="I19" i="34"/>
  <c r="I20" i="34"/>
  <c r="I21" i="34"/>
  <c r="I22" i="34"/>
  <c r="I23" i="34"/>
  <c r="I24" i="34"/>
  <c r="I25" i="34"/>
  <c r="I26" i="34"/>
  <c r="I27" i="34"/>
  <c r="I28" i="34"/>
  <c r="I29" i="34"/>
  <c r="I30" i="34"/>
  <c r="I31" i="34"/>
  <c r="I32" i="34"/>
  <c r="I33" i="34"/>
  <c r="I34" i="34"/>
  <c r="I35" i="34"/>
  <c r="I36" i="34"/>
  <c r="I37" i="34"/>
  <c r="I38" i="34"/>
  <c r="I39" i="34"/>
  <c r="I40" i="34"/>
  <c r="I41" i="34"/>
  <c r="I42" i="34"/>
  <c r="I43" i="34"/>
  <c r="I44" i="34"/>
  <c r="I45" i="34"/>
  <c r="I46" i="34"/>
  <c r="I47" i="34"/>
  <c r="I13" i="34"/>
  <c r="I43" i="64"/>
  <c r="I42" i="64"/>
  <c r="I41" i="64"/>
  <c r="I40" i="64"/>
  <c r="I39" i="64"/>
  <c r="I38" i="64"/>
  <c r="I37" i="64"/>
  <c r="I36" i="64"/>
  <c r="I35" i="64"/>
  <c r="I34" i="64"/>
  <c r="I33" i="64"/>
  <c r="I32" i="64"/>
  <c r="I31" i="64"/>
  <c r="I30" i="64"/>
  <c r="I29" i="64"/>
  <c r="I28" i="64"/>
  <c r="I27" i="64"/>
  <c r="I26" i="64"/>
  <c r="I25" i="64"/>
  <c r="I24" i="64"/>
  <c r="D11" i="64" s="1"/>
  <c r="I23" i="64"/>
  <c r="I22" i="64"/>
  <c r="I21" i="64"/>
  <c r="I20" i="64"/>
  <c r="I19" i="64"/>
  <c r="I18" i="64"/>
  <c r="I17" i="64"/>
  <c r="I16" i="64"/>
  <c r="I15" i="64"/>
  <c r="I43" i="59"/>
  <c r="I42" i="59"/>
  <c r="I41" i="59"/>
  <c r="I40" i="59"/>
  <c r="I39" i="59"/>
  <c r="I38" i="59"/>
  <c r="I37" i="59"/>
  <c r="I36" i="59"/>
  <c r="I35" i="59"/>
  <c r="I34" i="59"/>
  <c r="I33" i="59"/>
  <c r="I32" i="59"/>
  <c r="I31" i="59"/>
  <c r="I30" i="59"/>
  <c r="I29" i="59"/>
  <c r="I28" i="59"/>
  <c r="I27" i="59"/>
  <c r="I26" i="59"/>
  <c r="I25" i="59"/>
  <c r="I24" i="59"/>
  <c r="I23" i="59"/>
  <c r="I22" i="59"/>
  <c r="I21" i="59"/>
  <c r="I20" i="59"/>
  <c r="I19" i="59"/>
  <c r="I18" i="59"/>
  <c r="I17" i="59"/>
  <c r="I16" i="59"/>
  <c r="I15" i="59"/>
  <c r="I43" i="63"/>
  <c r="I42" i="63"/>
  <c r="I41" i="63"/>
  <c r="I40" i="63"/>
  <c r="I39" i="63"/>
  <c r="I38" i="63"/>
  <c r="I37" i="63"/>
  <c r="I36" i="63"/>
  <c r="I35" i="63"/>
  <c r="I34" i="63"/>
  <c r="I33" i="63"/>
  <c r="I32" i="63"/>
  <c r="I31" i="63"/>
  <c r="I30" i="63"/>
  <c r="I29" i="63"/>
  <c r="I28" i="63"/>
  <c r="I27" i="63"/>
  <c r="I26" i="63"/>
  <c r="I25" i="63"/>
  <c r="I24" i="63"/>
  <c r="I23" i="63"/>
  <c r="I22" i="63"/>
  <c r="I21" i="63"/>
  <c r="I20" i="63"/>
  <c r="I19" i="63"/>
  <c r="I18" i="63"/>
  <c r="I17" i="63"/>
  <c r="I16" i="63"/>
  <c r="I15" i="63"/>
  <c r="I14" i="63"/>
  <c r="I43" i="58"/>
  <c r="I42" i="58"/>
  <c r="I41" i="58"/>
  <c r="I40" i="58"/>
  <c r="I39" i="58"/>
  <c r="I38" i="58"/>
  <c r="I37" i="58"/>
  <c r="I36" i="58"/>
  <c r="I35" i="58"/>
  <c r="I34" i="58"/>
  <c r="I33" i="58"/>
  <c r="I32" i="58"/>
  <c r="I31" i="58"/>
  <c r="I30" i="58"/>
  <c r="I29" i="58"/>
  <c r="I28" i="58"/>
  <c r="I27" i="58"/>
  <c r="I26" i="58"/>
  <c r="I25" i="58"/>
  <c r="I24" i="58"/>
  <c r="I23" i="58"/>
  <c r="I22" i="58"/>
  <c r="I21" i="58"/>
  <c r="I20" i="58"/>
  <c r="I19" i="58"/>
  <c r="I18" i="58"/>
  <c r="D10" i="58" s="1"/>
  <c r="I17" i="58"/>
  <c r="I16" i="58"/>
  <c r="I15" i="58"/>
  <c r="I14" i="58"/>
  <c r="I43" i="62"/>
  <c r="I42" i="62"/>
  <c r="I41" i="62"/>
  <c r="I40" i="62"/>
  <c r="I39" i="62"/>
  <c r="I38" i="62"/>
  <c r="I37" i="62"/>
  <c r="I36" i="62"/>
  <c r="I35" i="62"/>
  <c r="I34" i="62"/>
  <c r="I33" i="62"/>
  <c r="I32" i="62"/>
  <c r="I31" i="62"/>
  <c r="I30" i="62"/>
  <c r="I29" i="62"/>
  <c r="I28" i="62"/>
  <c r="I27" i="62"/>
  <c r="I26" i="62"/>
  <c r="I25" i="62"/>
  <c r="I24" i="62"/>
  <c r="I23" i="62"/>
  <c r="I22" i="62"/>
  <c r="I21" i="62"/>
  <c r="I20" i="62"/>
  <c r="I19" i="62"/>
  <c r="I18" i="62"/>
  <c r="I17" i="62"/>
  <c r="I16" i="62"/>
  <c r="I15" i="62"/>
  <c r="I14" i="62"/>
  <c r="I43" i="57"/>
  <c r="I42" i="57"/>
  <c r="I41" i="57"/>
  <c r="I40" i="57"/>
  <c r="I39" i="57"/>
  <c r="I38" i="57"/>
  <c r="I37" i="57"/>
  <c r="I36" i="57"/>
  <c r="I35" i="57"/>
  <c r="I34" i="57"/>
  <c r="I33" i="57"/>
  <c r="I32" i="57"/>
  <c r="I31" i="57"/>
  <c r="I30" i="57"/>
  <c r="I29" i="57"/>
  <c r="I28" i="57"/>
  <c r="I27" i="57"/>
  <c r="I26" i="57"/>
  <c r="I25" i="57"/>
  <c r="I24" i="57"/>
  <c r="I23" i="57"/>
  <c r="I22" i="57"/>
  <c r="I21" i="57"/>
  <c r="I20" i="57"/>
  <c r="I19" i="57"/>
  <c r="I18" i="57"/>
  <c r="I17" i="57"/>
  <c r="I16" i="57"/>
  <c r="I15" i="57"/>
  <c r="I14" i="57"/>
  <c r="I45" i="61"/>
  <c r="I44" i="61"/>
  <c r="I43" i="61"/>
  <c r="I42" i="61"/>
  <c r="I41" i="61"/>
  <c r="I40" i="61"/>
  <c r="I39" i="61"/>
  <c r="I38" i="61"/>
  <c r="I37" i="61"/>
  <c r="I36" i="61"/>
  <c r="I35" i="61"/>
  <c r="I34" i="61"/>
  <c r="I33" i="61"/>
  <c r="I32" i="61"/>
  <c r="I31" i="61"/>
  <c r="I30" i="61"/>
  <c r="I29" i="61"/>
  <c r="I28" i="61"/>
  <c r="I27" i="61"/>
  <c r="I26" i="61"/>
  <c r="I25" i="61"/>
  <c r="I24" i="61"/>
  <c r="I23" i="61"/>
  <c r="I22" i="61"/>
  <c r="I21" i="61"/>
  <c r="I20" i="61"/>
  <c r="I19" i="61"/>
  <c r="I18" i="61"/>
  <c r="I17" i="61"/>
  <c r="I16" i="61"/>
  <c r="I15" i="61"/>
  <c r="I14" i="61"/>
  <c r="I13" i="61"/>
  <c r="I45" i="56"/>
  <c r="I44" i="56"/>
  <c r="I43" i="56"/>
  <c r="I42" i="56"/>
  <c r="I41" i="56"/>
  <c r="I40" i="56"/>
  <c r="I39" i="56"/>
  <c r="I38" i="56"/>
  <c r="I37" i="56"/>
  <c r="I36" i="56"/>
  <c r="I35" i="56"/>
  <c r="I34" i="56"/>
  <c r="I33" i="56"/>
  <c r="I32" i="56"/>
  <c r="I31" i="56"/>
  <c r="I30" i="56"/>
  <c r="I29" i="56"/>
  <c r="I28" i="56"/>
  <c r="I27" i="56"/>
  <c r="I26" i="56"/>
  <c r="I25" i="56"/>
  <c r="I24" i="56"/>
  <c r="I23" i="56"/>
  <c r="I22" i="56"/>
  <c r="I21" i="56"/>
  <c r="I20" i="56"/>
  <c r="I19" i="56"/>
  <c r="I18" i="56"/>
  <c r="I17" i="56"/>
  <c r="I16" i="56"/>
  <c r="I15" i="56"/>
  <c r="I14" i="56"/>
  <c r="I13" i="56"/>
  <c r="I57" i="60"/>
  <c r="I56" i="60"/>
  <c r="I55" i="60"/>
  <c r="I54" i="60"/>
  <c r="I53" i="60"/>
  <c r="I52" i="60"/>
  <c r="I51" i="60"/>
  <c r="I50" i="60"/>
  <c r="I49" i="60"/>
  <c r="I48" i="60"/>
  <c r="I47" i="60"/>
  <c r="I46" i="60"/>
  <c r="I45" i="60"/>
  <c r="I44" i="60"/>
  <c r="I43" i="60"/>
  <c r="I42" i="60"/>
  <c r="I41" i="60"/>
  <c r="I40" i="60"/>
  <c r="I39" i="60"/>
  <c r="I38" i="60"/>
  <c r="I37" i="60"/>
  <c r="I36" i="60"/>
  <c r="I35" i="60"/>
  <c r="I34" i="60"/>
  <c r="I33" i="60"/>
  <c r="I32" i="60"/>
  <c r="I31" i="60"/>
  <c r="I30" i="60"/>
  <c r="I29" i="60"/>
  <c r="I28" i="60"/>
  <c r="I27" i="60"/>
  <c r="I26" i="60"/>
  <c r="I25" i="60"/>
  <c r="I24" i="60"/>
  <c r="I23" i="60"/>
  <c r="I22" i="60"/>
  <c r="I21" i="60"/>
  <c r="I20" i="60"/>
  <c r="I19" i="60"/>
  <c r="I18" i="60"/>
  <c r="I17" i="60"/>
  <c r="I16" i="60"/>
  <c r="I15" i="60"/>
  <c r="I14" i="60"/>
  <c r="I57" i="55"/>
  <c r="I56" i="55"/>
  <c r="I55" i="55"/>
  <c r="I54" i="55"/>
  <c r="I53" i="55"/>
  <c r="I52" i="55"/>
  <c r="I51" i="55"/>
  <c r="I50" i="55"/>
  <c r="I49" i="55"/>
  <c r="I48" i="55"/>
  <c r="I47" i="55"/>
  <c r="I46" i="55"/>
  <c r="I45" i="55"/>
  <c r="I44" i="55"/>
  <c r="I43" i="55"/>
  <c r="I42" i="55"/>
  <c r="I41" i="55"/>
  <c r="I40" i="55"/>
  <c r="I39" i="55"/>
  <c r="I38" i="55"/>
  <c r="I37" i="55"/>
  <c r="I36" i="55"/>
  <c r="I35" i="55"/>
  <c r="I34" i="55"/>
  <c r="I33" i="55"/>
  <c r="I32" i="55"/>
  <c r="I31" i="55"/>
  <c r="I30" i="55"/>
  <c r="I29" i="55"/>
  <c r="I28" i="55"/>
  <c r="I27" i="55"/>
  <c r="I26" i="55"/>
  <c r="I25" i="55"/>
  <c r="I24" i="55"/>
  <c r="D11" i="55" s="1"/>
  <c r="I23" i="55"/>
  <c r="I22" i="55"/>
  <c r="I21" i="55"/>
  <c r="I20" i="55"/>
  <c r="I19" i="55"/>
  <c r="I18" i="55"/>
  <c r="I17" i="55"/>
  <c r="I16" i="55"/>
  <c r="I15" i="55"/>
  <c r="I14" i="55"/>
  <c r="I41" i="54"/>
  <c r="I40" i="54"/>
  <c r="I39" i="54"/>
  <c r="I38" i="54"/>
  <c r="I37" i="54"/>
  <c r="I36" i="54"/>
  <c r="I35" i="54"/>
  <c r="I34" i="54"/>
  <c r="I33" i="54"/>
  <c r="I32" i="54"/>
  <c r="I31" i="54"/>
  <c r="I30" i="54"/>
  <c r="I29" i="54"/>
  <c r="I28" i="54"/>
  <c r="I27" i="54"/>
  <c r="I26" i="54"/>
  <c r="I25" i="54"/>
  <c r="I24" i="54"/>
  <c r="I23" i="54"/>
  <c r="I22" i="54"/>
  <c r="I21" i="54"/>
  <c r="I20" i="54"/>
  <c r="I19" i="54"/>
  <c r="I18" i="54"/>
  <c r="I17" i="54"/>
  <c r="I16" i="54"/>
  <c r="I15" i="54"/>
  <c r="I14" i="54"/>
  <c r="I13" i="54"/>
  <c r="I41" i="53"/>
  <c r="I40" i="53"/>
  <c r="I39" i="53"/>
  <c r="I38" i="53"/>
  <c r="I37" i="53"/>
  <c r="I36" i="53"/>
  <c r="I35" i="53"/>
  <c r="I34" i="53"/>
  <c r="I33" i="53"/>
  <c r="I32" i="53"/>
  <c r="I31" i="53"/>
  <c r="I30" i="53"/>
  <c r="I29" i="53"/>
  <c r="I28" i="53"/>
  <c r="I27" i="53"/>
  <c r="I26" i="53"/>
  <c r="I25" i="53"/>
  <c r="I24" i="53"/>
  <c r="I23" i="53"/>
  <c r="I22" i="53"/>
  <c r="I21" i="53"/>
  <c r="I20" i="53"/>
  <c r="I19" i="53"/>
  <c r="I18" i="53"/>
  <c r="I17" i="53"/>
  <c r="I16" i="53"/>
  <c r="I15" i="53"/>
  <c r="I14" i="53"/>
  <c r="I13" i="53"/>
  <c r="I60" i="52"/>
  <c r="I59" i="52"/>
  <c r="I58" i="52"/>
  <c r="I57" i="52"/>
  <c r="I56" i="52"/>
  <c r="I55" i="52"/>
  <c r="I54" i="52"/>
  <c r="I53" i="52"/>
  <c r="I52" i="52"/>
  <c r="I51" i="52"/>
  <c r="I50" i="52"/>
  <c r="I49" i="52"/>
  <c r="I48" i="52"/>
  <c r="I47" i="52"/>
  <c r="I46" i="52"/>
  <c r="I45" i="52"/>
  <c r="I44" i="52"/>
  <c r="I43" i="52"/>
  <c r="I42" i="52"/>
  <c r="I41" i="52"/>
  <c r="I40" i="52"/>
  <c r="I39" i="52"/>
  <c r="I38" i="52"/>
  <c r="I37" i="52"/>
  <c r="I36" i="52"/>
  <c r="I35" i="52"/>
  <c r="I34" i="52"/>
  <c r="I33" i="52"/>
  <c r="I32" i="52"/>
  <c r="I31" i="52"/>
  <c r="I30" i="52"/>
  <c r="I29" i="52"/>
  <c r="I28" i="52"/>
  <c r="I27" i="52"/>
  <c r="I26" i="52"/>
  <c r="I25" i="52"/>
  <c r="I24" i="52"/>
  <c r="I23" i="52"/>
  <c r="I22" i="52"/>
  <c r="I21" i="52"/>
  <c r="I20" i="52"/>
  <c r="I19" i="52"/>
  <c r="I18" i="52"/>
  <c r="I17" i="52"/>
  <c r="I16" i="52"/>
  <c r="I15" i="52"/>
  <c r="I14" i="52"/>
  <c r="I60" i="51"/>
  <c r="I59" i="51"/>
  <c r="I58" i="51"/>
  <c r="I57" i="51"/>
  <c r="I56" i="51"/>
  <c r="I55" i="51"/>
  <c r="I54" i="51"/>
  <c r="I53" i="51"/>
  <c r="I52" i="51"/>
  <c r="I51" i="51"/>
  <c r="I50" i="51"/>
  <c r="I49" i="51"/>
  <c r="I48" i="51"/>
  <c r="I47" i="51"/>
  <c r="I46" i="51"/>
  <c r="I45" i="51"/>
  <c r="I44" i="51"/>
  <c r="I43" i="51"/>
  <c r="I42" i="51"/>
  <c r="I41" i="51"/>
  <c r="I40" i="51"/>
  <c r="I39" i="51"/>
  <c r="I38" i="51"/>
  <c r="I37" i="51"/>
  <c r="I36" i="51"/>
  <c r="I35" i="51"/>
  <c r="I34" i="51"/>
  <c r="I33" i="51"/>
  <c r="I32" i="51"/>
  <c r="I31" i="51"/>
  <c r="I30" i="51"/>
  <c r="I29" i="51"/>
  <c r="I28" i="51"/>
  <c r="I27" i="51"/>
  <c r="I26" i="51"/>
  <c r="I25" i="51"/>
  <c r="I24" i="51"/>
  <c r="I23" i="51"/>
  <c r="I22" i="51"/>
  <c r="I21" i="51"/>
  <c r="I20" i="51"/>
  <c r="I19" i="51"/>
  <c r="I18" i="51"/>
  <c r="I17" i="51"/>
  <c r="I16" i="51"/>
  <c r="I15" i="51"/>
  <c r="I14" i="51"/>
  <c r="I42" i="50"/>
  <c r="I41" i="50"/>
  <c r="I40" i="50"/>
  <c r="I39" i="50"/>
  <c r="I38" i="50"/>
  <c r="I37" i="50"/>
  <c r="I36" i="50"/>
  <c r="I35" i="50"/>
  <c r="I34" i="50"/>
  <c r="I33" i="50"/>
  <c r="I32" i="50"/>
  <c r="I31" i="50"/>
  <c r="I30" i="50"/>
  <c r="I29" i="50"/>
  <c r="I28" i="50"/>
  <c r="I27" i="50"/>
  <c r="I26" i="50"/>
  <c r="I25" i="50"/>
  <c r="I24" i="50"/>
  <c r="I23" i="50"/>
  <c r="I22" i="50"/>
  <c r="I21" i="50"/>
  <c r="I20" i="50"/>
  <c r="I19" i="50"/>
  <c r="I18" i="50"/>
  <c r="I17" i="50"/>
  <c r="I16" i="50"/>
  <c r="I15" i="50"/>
  <c r="I14" i="50"/>
  <c r="I13" i="50"/>
  <c r="I42" i="15"/>
  <c r="I41" i="15"/>
  <c r="I40" i="15"/>
  <c r="I39" i="15"/>
  <c r="I38" i="15"/>
  <c r="I37" i="15"/>
  <c r="I36" i="15"/>
  <c r="I35" i="15"/>
  <c r="I34" i="15"/>
  <c r="I33" i="15"/>
  <c r="I32" i="15"/>
  <c r="I31" i="15"/>
  <c r="I30" i="15"/>
  <c r="I29" i="15"/>
  <c r="I28" i="15"/>
  <c r="I27" i="15"/>
  <c r="I26" i="15"/>
  <c r="I25" i="15"/>
  <c r="I24" i="15"/>
  <c r="I23" i="15"/>
  <c r="I22" i="15"/>
  <c r="I21" i="15"/>
  <c r="I20" i="15"/>
  <c r="I19" i="15"/>
  <c r="I18" i="15"/>
  <c r="I17" i="15"/>
  <c r="I16" i="15"/>
  <c r="I15" i="15"/>
  <c r="I14" i="15"/>
  <c r="I13" i="15"/>
  <c r="I47" i="48"/>
  <c r="I46" i="48"/>
  <c r="I45" i="48"/>
  <c r="I44" i="48"/>
  <c r="I43" i="48"/>
  <c r="I42" i="48"/>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47" i="47"/>
  <c r="I46" i="47"/>
  <c r="I45" i="47"/>
  <c r="I44" i="47"/>
  <c r="I43" i="47"/>
  <c r="I42" i="47"/>
  <c r="I41" i="47"/>
  <c r="I40" i="47"/>
  <c r="I39" i="47"/>
  <c r="I38" i="47"/>
  <c r="I37" i="47"/>
  <c r="I36" i="47"/>
  <c r="I35" i="47"/>
  <c r="I34" i="47"/>
  <c r="I33" i="47"/>
  <c r="I32" i="47"/>
  <c r="I31" i="47"/>
  <c r="I30" i="47"/>
  <c r="I29" i="47"/>
  <c r="I28" i="47"/>
  <c r="I27" i="47"/>
  <c r="I26" i="47"/>
  <c r="I25" i="47"/>
  <c r="I24" i="47"/>
  <c r="I23" i="47"/>
  <c r="I22" i="47"/>
  <c r="I21" i="47"/>
  <c r="I20" i="47"/>
  <c r="I19" i="47"/>
  <c r="I18" i="47"/>
  <c r="I17" i="47"/>
  <c r="I16" i="47"/>
  <c r="I15" i="47"/>
  <c r="I14" i="47"/>
  <c r="I13" i="47"/>
  <c r="I16" i="23"/>
  <c r="I17" i="23"/>
  <c r="I18" i="23"/>
  <c r="I19" i="23"/>
  <c r="I20" i="23"/>
  <c r="I21" i="23"/>
  <c r="I22" i="23"/>
  <c r="I23" i="23"/>
  <c r="I24" i="23"/>
  <c r="I25" i="23"/>
  <c r="I26" i="23"/>
  <c r="I27" i="23"/>
  <c r="I28" i="23"/>
  <c r="I29" i="23"/>
  <c r="I30" i="23"/>
  <c r="I31" i="23"/>
  <c r="I32" i="23"/>
  <c r="I33" i="23"/>
  <c r="I34" i="23"/>
  <c r="I35" i="23"/>
  <c r="I36" i="23"/>
  <c r="I37" i="23"/>
  <c r="I38" i="23"/>
  <c r="I39" i="23"/>
  <c r="I40" i="23"/>
  <c r="I41" i="23"/>
  <c r="I42" i="23"/>
  <c r="I43" i="23"/>
  <c r="I15" i="23"/>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14" i="22"/>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14" i="20"/>
  <c r="I14" i="19"/>
  <c r="I15" i="19"/>
  <c r="I16" i="19"/>
  <c r="I17" i="19"/>
  <c r="I18" i="19"/>
  <c r="I19" i="19"/>
  <c r="I20" i="19"/>
  <c r="I21" i="19"/>
  <c r="I22" i="19"/>
  <c r="I23" i="19"/>
  <c r="I24" i="19"/>
  <c r="I25" i="19"/>
  <c r="I26" i="19"/>
  <c r="I27" i="19"/>
  <c r="I28" i="19"/>
  <c r="I29" i="19"/>
  <c r="I30" i="19"/>
  <c r="I31" i="19"/>
  <c r="I32" i="19"/>
  <c r="I33" i="19"/>
  <c r="I34" i="19"/>
  <c r="I35" i="19"/>
  <c r="I36" i="19"/>
  <c r="I37" i="19"/>
  <c r="I38" i="19"/>
  <c r="I39" i="19"/>
  <c r="I40" i="19"/>
  <c r="I41" i="19"/>
  <c r="I42" i="19"/>
  <c r="I43" i="19"/>
  <c r="I44" i="19"/>
  <c r="I45" i="19"/>
  <c r="I13" i="19"/>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14" i="17"/>
  <c r="I14" i="21"/>
  <c r="I15" i="21"/>
  <c r="I16" i="21"/>
  <c r="I17" i="21"/>
  <c r="I18" i="21"/>
  <c r="I19" i="21"/>
  <c r="I20" i="21"/>
  <c r="I21" i="21"/>
  <c r="I22" i="21"/>
  <c r="I23" i="21"/>
  <c r="I24" i="21"/>
  <c r="I25" i="21"/>
  <c r="I26" i="21"/>
  <c r="I27" i="21"/>
  <c r="I28" i="21"/>
  <c r="I29" i="21"/>
  <c r="I30" i="21"/>
  <c r="I31" i="21"/>
  <c r="I32" i="21"/>
  <c r="I33" i="21"/>
  <c r="I34" i="21"/>
  <c r="I35" i="21"/>
  <c r="I36" i="21"/>
  <c r="I37" i="21"/>
  <c r="I38" i="21"/>
  <c r="I39" i="21"/>
  <c r="I40" i="21"/>
  <c r="I41" i="21"/>
  <c r="I13" i="21"/>
  <c r="I15" i="26"/>
  <c r="I16" i="26"/>
  <c r="I17" i="26"/>
  <c r="I18" i="26"/>
  <c r="I19" i="26"/>
  <c r="I20" i="26"/>
  <c r="I21" i="26"/>
  <c r="I22" i="26"/>
  <c r="I23" i="26"/>
  <c r="I24" i="26"/>
  <c r="I25" i="26"/>
  <c r="I26" i="26"/>
  <c r="I27" i="26"/>
  <c r="I28" i="26"/>
  <c r="I29" i="26"/>
  <c r="I30" i="26"/>
  <c r="I31" i="26"/>
  <c r="I32" i="26"/>
  <c r="I33" i="26"/>
  <c r="I34" i="26"/>
  <c r="I35" i="26"/>
  <c r="I36" i="26"/>
  <c r="I37" i="26"/>
  <c r="I38" i="26"/>
  <c r="I39" i="26"/>
  <c r="I40" i="26"/>
  <c r="I41" i="26"/>
  <c r="I42" i="26"/>
  <c r="I43" i="26"/>
  <c r="I44" i="26"/>
  <c r="I45" i="26"/>
  <c r="I46" i="26"/>
  <c r="I47" i="26"/>
  <c r="I48" i="26"/>
  <c r="I49" i="26"/>
  <c r="I50" i="26"/>
  <c r="I51" i="26"/>
  <c r="I52" i="26"/>
  <c r="I53" i="26"/>
  <c r="I54" i="26"/>
  <c r="I55" i="26"/>
  <c r="I56" i="26"/>
  <c r="I57" i="26"/>
  <c r="I58" i="26"/>
  <c r="I59" i="26"/>
  <c r="I60" i="26"/>
  <c r="I14" i="26"/>
  <c r="I14" i="49"/>
  <c r="I15" i="49"/>
  <c r="I16" i="49"/>
  <c r="I17" i="49"/>
  <c r="I18" i="49"/>
  <c r="I19" i="49"/>
  <c r="I20" i="49"/>
  <c r="I21" i="49"/>
  <c r="I22" i="49"/>
  <c r="I23" i="49"/>
  <c r="I24" i="49"/>
  <c r="I25" i="49"/>
  <c r="I26" i="49"/>
  <c r="I27" i="49"/>
  <c r="I28" i="49"/>
  <c r="I29" i="49"/>
  <c r="I30" i="49"/>
  <c r="I31" i="49"/>
  <c r="I32" i="49"/>
  <c r="I33" i="49"/>
  <c r="I34" i="49"/>
  <c r="I35" i="49"/>
  <c r="I36" i="49"/>
  <c r="I37" i="49"/>
  <c r="I38" i="49"/>
  <c r="I39" i="49"/>
  <c r="I40" i="49"/>
  <c r="I41" i="49"/>
  <c r="I42" i="49"/>
  <c r="I13" i="49"/>
  <c r="L79" i="25"/>
  <c r="L78" i="25"/>
  <c r="L77" i="25"/>
  <c r="L76" i="25"/>
  <c r="L75" i="25"/>
  <c r="D11" i="62" l="1"/>
  <c r="D11" i="57"/>
  <c r="D10" i="61"/>
  <c r="D10" i="56"/>
  <c r="D10" i="19"/>
  <c r="K61" i="64"/>
  <c r="K63" i="64" s="1"/>
  <c r="I61" i="64"/>
  <c r="I63" i="64" s="1"/>
  <c r="H61" i="64"/>
  <c r="H63" i="64" s="1"/>
  <c r="G61" i="64"/>
  <c r="G63" i="64" s="1"/>
  <c r="F61" i="64"/>
  <c r="F63" i="64" s="1"/>
  <c r="D61" i="64"/>
  <c r="D63" i="64" s="1"/>
  <c r="K61" i="59"/>
  <c r="K63" i="59" s="1"/>
  <c r="I61" i="59"/>
  <c r="I63" i="59" s="1"/>
  <c r="H61" i="59"/>
  <c r="H63" i="59" s="1"/>
  <c r="G61" i="59"/>
  <c r="G63" i="59" s="1"/>
  <c r="F61" i="59"/>
  <c r="F63" i="59" s="1"/>
  <c r="D61" i="59"/>
  <c r="D63" i="59" s="1"/>
  <c r="K63" i="63"/>
  <c r="I63" i="63"/>
  <c r="H63" i="63"/>
  <c r="G63" i="63"/>
  <c r="F63" i="63"/>
  <c r="E63" i="63"/>
  <c r="D63" i="63"/>
  <c r="K63" i="58"/>
  <c r="I63" i="58"/>
  <c r="H63" i="58"/>
  <c r="G63" i="58"/>
  <c r="F63" i="58"/>
  <c r="E63" i="58"/>
  <c r="D63" i="58"/>
  <c r="K60" i="54"/>
  <c r="I60" i="54"/>
  <c r="H60" i="54"/>
  <c r="G60" i="54"/>
  <c r="F60" i="54"/>
  <c r="E60" i="54"/>
  <c r="D60" i="54"/>
  <c r="K59" i="54"/>
  <c r="H59" i="54"/>
  <c r="G59" i="54"/>
  <c r="F59" i="54"/>
  <c r="D59" i="54"/>
  <c r="K51" i="54"/>
  <c r="I51" i="54"/>
  <c r="H51" i="54"/>
  <c r="G51" i="54"/>
  <c r="F51" i="54"/>
  <c r="E51" i="54"/>
  <c r="D51" i="54"/>
  <c r="K50" i="54"/>
  <c r="H50" i="54"/>
  <c r="G50" i="54"/>
  <c r="F50" i="54"/>
  <c r="D50" i="54"/>
  <c r="K70" i="52"/>
  <c r="I70" i="52"/>
  <c r="H70" i="52"/>
  <c r="G70" i="52"/>
  <c r="F70" i="52"/>
  <c r="E70" i="52"/>
  <c r="D70" i="52"/>
  <c r="K68" i="52"/>
  <c r="H68" i="52"/>
  <c r="G68" i="52"/>
  <c r="F68" i="52"/>
  <c r="D68" i="52"/>
  <c r="K53" i="50"/>
  <c r="I53" i="50"/>
  <c r="H53" i="50"/>
  <c r="G53" i="50"/>
  <c r="F53" i="50"/>
  <c r="E53" i="50"/>
  <c r="D53" i="50"/>
  <c r="K51" i="50"/>
  <c r="H51" i="50"/>
  <c r="G51" i="50"/>
  <c r="F51" i="50"/>
  <c r="D51" i="50"/>
  <c r="K53" i="15"/>
  <c r="I53" i="15"/>
  <c r="H53" i="15"/>
  <c r="G53" i="15"/>
  <c r="F53" i="15"/>
  <c r="E53" i="15"/>
  <c r="D53" i="15"/>
  <c r="K51" i="15"/>
  <c r="H51" i="15"/>
  <c r="G51" i="15"/>
  <c r="F51" i="15"/>
  <c r="D51" i="15"/>
  <c r="E61" i="22"/>
  <c r="E63" i="22" s="1"/>
  <c r="F61" i="22"/>
  <c r="F63" i="22" s="1"/>
  <c r="G61" i="22"/>
  <c r="G63" i="22" s="1"/>
  <c r="H61" i="22"/>
  <c r="H63" i="22" s="1"/>
  <c r="I61" i="22"/>
  <c r="I63" i="22" s="1"/>
  <c r="K61" i="22"/>
  <c r="K63" i="22" s="1"/>
  <c r="K51" i="21"/>
  <c r="I51" i="21"/>
  <c r="H51" i="21"/>
  <c r="G51" i="21"/>
  <c r="F51" i="21"/>
  <c r="E51" i="21"/>
  <c r="D51" i="21"/>
  <c r="E60" i="21"/>
  <c r="F60" i="21"/>
  <c r="G60" i="21"/>
  <c r="H60" i="21"/>
  <c r="I60" i="21"/>
  <c r="K60" i="21"/>
  <c r="D60" i="21"/>
  <c r="K71" i="26"/>
  <c r="I71" i="26"/>
  <c r="H71" i="26"/>
  <c r="G71" i="26"/>
  <c r="F71" i="26"/>
  <c r="E71" i="26"/>
  <c r="D71" i="26"/>
  <c r="K53" i="49"/>
  <c r="I53" i="49"/>
  <c r="H53" i="49"/>
  <c r="G53" i="49"/>
  <c r="F53" i="49"/>
  <c r="E53" i="49"/>
  <c r="D53" i="49"/>
  <c r="K69" i="48"/>
  <c r="I69" i="48"/>
  <c r="H69" i="48"/>
  <c r="G69" i="48"/>
  <c r="F69" i="48"/>
  <c r="E69" i="48"/>
  <c r="D69" i="48"/>
  <c r="K66" i="48"/>
  <c r="H66" i="48"/>
  <c r="G66" i="48"/>
  <c r="F66" i="48"/>
  <c r="D66" i="48"/>
  <c r="K58" i="48"/>
  <c r="I58" i="48"/>
  <c r="H58" i="48"/>
  <c r="G58" i="48"/>
  <c r="F58" i="48"/>
  <c r="E58" i="48"/>
  <c r="D58" i="48"/>
  <c r="K56" i="48"/>
  <c r="H56" i="48"/>
  <c r="G56" i="48"/>
  <c r="F56" i="48"/>
  <c r="D56" i="48"/>
  <c r="K69" i="47"/>
  <c r="I69" i="47"/>
  <c r="H69" i="47"/>
  <c r="G69" i="47"/>
  <c r="F69" i="47"/>
  <c r="E69" i="47"/>
  <c r="D69" i="47"/>
  <c r="K66" i="47"/>
  <c r="H66" i="47"/>
  <c r="G66" i="47"/>
  <c r="F66" i="47"/>
  <c r="D66" i="47"/>
  <c r="K58" i="47"/>
  <c r="I58" i="47"/>
  <c r="H58" i="47"/>
  <c r="G58" i="47"/>
  <c r="F58" i="47"/>
  <c r="E58" i="47"/>
  <c r="D58" i="47"/>
  <c r="K56" i="47"/>
  <c r="H56" i="47"/>
  <c r="G56" i="47"/>
  <c r="F56" i="47"/>
  <c r="D56" i="47"/>
  <c r="E69" i="34"/>
  <c r="F69" i="34"/>
  <c r="G69" i="34"/>
  <c r="H69" i="34"/>
  <c r="I69" i="34"/>
  <c r="K69" i="34"/>
  <c r="D69" i="34"/>
  <c r="D58" i="34"/>
  <c r="E58" i="34"/>
  <c r="F58" i="34"/>
  <c r="G58" i="34"/>
  <c r="H58" i="34"/>
  <c r="I58" i="34"/>
  <c r="K58" i="34"/>
  <c r="L74" i="25"/>
  <c r="E71" i="2"/>
  <c r="D71" i="2"/>
  <c r="C71" i="2"/>
  <c r="D65" i="2"/>
  <c r="E65" i="2"/>
  <c r="C65" i="2"/>
  <c r="E59" i="2"/>
  <c r="D59" i="2"/>
  <c r="C59" i="2"/>
  <c r="E54" i="2"/>
  <c r="D54" i="2"/>
  <c r="C54" i="2"/>
  <c r="E46" i="2"/>
  <c r="D46" i="2"/>
  <c r="C46" i="2"/>
  <c r="F12" i="25" l="1"/>
  <c r="K76" i="60"/>
  <c r="I76" i="60"/>
  <c r="H76" i="60"/>
  <c r="G76" i="60"/>
  <c r="F76" i="60"/>
  <c r="D76" i="60"/>
  <c r="K76" i="55"/>
  <c r="I76" i="55"/>
  <c r="H76" i="55"/>
  <c r="G76" i="55"/>
  <c r="F76" i="55"/>
  <c r="D76" i="55"/>
  <c r="F76" i="17"/>
  <c r="G76" i="17"/>
  <c r="H76" i="17"/>
  <c r="I76" i="17"/>
  <c r="K76" i="17"/>
  <c r="D76" i="17"/>
  <c r="K58" i="53"/>
  <c r="H58" i="53"/>
  <c r="G58" i="53"/>
  <c r="F58" i="53"/>
  <c r="D58" i="53"/>
  <c r="K50" i="53"/>
  <c r="H50" i="53"/>
  <c r="G50" i="53"/>
  <c r="F50" i="53"/>
  <c r="D50" i="53"/>
  <c r="F61" i="23"/>
  <c r="F63" i="23" s="1"/>
  <c r="G61" i="23"/>
  <c r="G63" i="23" s="1"/>
  <c r="H61" i="23"/>
  <c r="H63" i="23" s="1"/>
  <c r="I61" i="23"/>
  <c r="I63" i="23" s="1"/>
  <c r="K61" i="23"/>
  <c r="K63" i="23" s="1"/>
  <c r="D61" i="23"/>
  <c r="D63" i="23" s="1"/>
  <c r="D63" i="22"/>
  <c r="D56" i="34"/>
  <c r="L24" i="25"/>
  <c r="D85" i="25" s="1"/>
  <c r="H24" i="25"/>
  <c r="D84" i="25" s="1"/>
  <c r="D24" i="25"/>
  <c r="D83" i="25" s="1"/>
  <c r="F8" i="25"/>
  <c r="K46" i="64"/>
  <c r="C46" i="64"/>
  <c r="K46" i="63"/>
  <c r="C46" i="63"/>
  <c r="K46" i="62"/>
  <c r="C46" i="62"/>
  <c r="K48" i="61"/>
  <c r="C48" i="61"/>
  <c r="K60" i="60"/>
  <c r="C60" i="60"/>
  <c r="K46" i="59"/>
  <c r="C46" i="59"/>
  <c r="K46" i="58"/>
  <c r="C46" i="58"/>
  <c r="K46" i="57"/>
  <c r="C46" i="57"/>
  <c r="K48" i="56"/>
  <c r="C48" i="56"/>
  <c r="K60" i="55"/>
  <c r="C60" i="55"/>
  <c r="K44" i="54"/>
  <c r="C44" i="54"/>
  <c r="K44" i="53"/>
  <c r="C44" i="53"/>
  <c r="K62" i="52"/>
  <c r="C62" i="52"/>
  <c r="K63" i="51"/>
  <c r="C63" i="51"/>
  <c r="K45" i="50"/>
  <c r="C45" i="50"/>
  <c r="D51" i="49"/>
  <c r="K45" i="49"/>
  <c r="C45" i="49"/>
  <c r="K50" i="48"/>
  <c r="C50" i="48"/>
  <c r="K50" i="47"/>
  <c r="C50" i="47"/>
  <c r="K46" i="23"/>
  <c r="K46" i="22"/>
  <c r="K46" i="20"/>
  <c r="K48" i="19"/>
  <c r="K60" i="17"/>
  <c r="K44" i="21"/>
  <c r="K63" i="26"/>
  <c r="K45" i="15"/>
  <c r="K50" i="34"/>
  <c r="C46" i="23"/>
  <c r="C46" i="22"/>
  <c r="C46" i="20"/>
  <c r="C48" i="19"/>
  <c r="C60" i="17"/>
  <c r="C44" i="21"/>
  <c r="C63" i="26"/>
  <c r="C45" i="15"/>
  <c r="C50" i="34"/>
  <c r="C40" i="2"/>
  <c r="D40" i="2"/>
  <c r="E40" i="2"/>
  <c r="D27" i="2"/>
  <c r="E27" i="2"/>
  <c r="D19" i="2"/>
  <c r="E19" i="2"/>
  <c r="C27" i="2"/>
  <c r="C19" i="2"/>
  <c r="C3" i="11" s="1"/>
  <c r="I3" i="24" l="1"/>
  <c r="O3" i="24" s="1"/>
  <c r="I4" i="24"/>
  <c r="O4" i="24" s="1"/>
  <c r="M11" i="52"/>
  <c r="F39" i="45" s="1"/>
  <c r="M11" i="51"/>
  <c r="F23" i="45" s="1"/>
  <c r="N10" i="47"/>
  <c r="F21" i="45" s="1"/>
  <c r="F13" i="11"/>
  <c r="N11" i="64"/>
  <c r="F45" i="45" s="1"/>
  <c r="N10" i="58"/>
  <c r="F28" i="45" s="1"/>
  <c r="M10" i="56"/>
  <c r="F26" i="45" s="1"/>
  <c r="N10" i="53"/>
  <c r="F24" i="45" s="1"/>
  <c r="M10" i="49"/>
  <c r="F5" i="45" s="1"/>
  <c r="N11" i="55"/>
  <c r="F25" i="45" s="1"/>
  <c r="N10" i="63"/>
  <c r="F44" i="45" s="1"/>
  <c r="N11" i="62"/>
  <c r="F43" i="45" s="1"/>
  <c r="M10" i="61"/>
  <c r="F42" i="45" s="1"/>
  <c r="N11" i="60"/>
  <c r="F41" i="45" s="1"/>
  <c r="N10" i="54"/>
  <c r="F40" i="45" s="1"/>
  <c r="M10" i="50"/>
  <c r="F38" i="45" s="1"/>
  <c r="N10" i="48"/>
  <c r="F37" i="45" s="1"/>
  <c r="N11" i="59"/>
  <c r="F29" i="45" s="1"/>
  <c r="N11" i="57"/>
  <c r="F27" i="45" s="1"/>
  <c r="F11" i="25" l="1"/>
  <c r="K52" i="20" l="1"/>
  <c r="H52" i="20"/>
  <c r="G52" i="20"/>
  <c r="F52" i="20"/>
  <c r="D52" i="20"/>
  <c r="K59" i="21"/>
  <c r="H59" i="21"/>
  <c r="G59" i="21"/>
  <c r="F59" i="21"/>
  <c r="D59" i="21"/>
  <c r="F50" i="21"/>
  <c r="G50" i="21"/>
  <c r="H50" i="21"/>
  <c r="K50" i="21"/>
  <c r="D50" i="21"/>
  <c r="D69" i="26"/>
  <c r="D66" i="34"/>
  <c r="N10" i="34"/>
  <c r="F4" i="45" s="1"/>
  <c r="M11" i="26"/>
  <c r="F6" i="45" s="1"/>
  <c r="M87" i="25"/>
  <c r="K5" i="24"/>
  <c r="I5" i="24"/>
  <c r="O5" i="24" s="1"/>
  <c r="P3" i="24" s="1"/>
  <c r="K4" i="24"/>
  <c r="K3" i="24"/>
  <c r="G5" i="24"/>
  <c r="G3" i="24"/>
  <c r="F10" i="25"/>
  <c r="M5" i="24"/>
  <c r="C83" i="25"/>
  <c r="C84" i="25"/>
  <c r="C85" i="25"/>
  <c r="M4" i="24" l="1"/>
  <c r="M3" i="24"/>
  <c r="C5" i="2"/>
  <c r="K5" i="2" s="1"/>
  <c r="D4" i="64" s="1"/>
  <c r="H4" i="24"/>
  <c r="J3" i="24"/>
  <c r="H5" i="24"/>
  <c r="H3" i="24"/>
  <c r="J5" i="24"/>
  <c r="J4" i="24"/>
  <c r="L5" i="24"/>
  <c r="L4" i="24"/>
  <c r="L3" i="24"/>
  <c r="N4" i="24" l="1"/>
  <c r="N5" i="24"/>
  <c r="N3" i="24"/>
  <c r="Q3" i="24" s="1"/>
  <c r="D4" i="19"/>
  <c r="D4" i="17"/>
  <c r="D4" i="51"/>
  <c r="D4" i="53"/>
  <c r="D4" i="60"/>
  <c r="D4" i="49"/>
  <c r="D4" i="61"/>
  <c r="D4" i="63"/>
  <c r="D4" i="55"/>
  <c r="D4" i="15"/>
  <c r="D4" i="21"/>
  <c r="D4" i="56"/>
  <c r="D4" i="22"/>
  <c r="D4" i="52"/>
  <c r="D4" i="23"/>
  <c r="D4" i="54"/>
  <c r="D4" i="26"/>
  <c r="D4" i="48"/>
  <c r="D4" i="20"/>
  <c r="D4" i="58"/>
  <c r="D4" i="34"/>
  <c r="D4" i="50"/>
  <c r="D4" i="59"/>
  <c r="D4" i="47"/>
  <c r="D4" i="57"/>
  <c r="D4" i="62"/>
  <c r="P5" i="24"/>
  <c r="P4" i="24"/>
  <c r="N11" i="23"/>
  <c r="F12" i="45" s="1"/>
  <c r="N10" i="22"/>
  <c r="F11" i="45" s="1"/>
  <c r="N10" i="21"/>
  <c r="F7" i="45" s="1"/>
  <c r="N11" i="20"/>
  <c r="F10" i="45" s="1"/>
  <c r="M10" i="19"/>
  <c r="F9" i="45" s="1"/>
  <c r="N11" i="17"/>
  <c r="F8" i="45" s="1"/>
  <c r="M10" i="15"/>
  <c r="F22" i="45" s="1"/>
  <c r="Q5" i="24" l="1"/>
  <c r="Q4" i="24"/>
  <c r="R4" i="24" l="1"/>
  <c r="K84" i="25" s="1"/>
  <c r="R5" i="24"/>
  <c r="K85" i="25" s="1"/>
  <c r="R3" i="24"/>
  <c r="K83" i="25" s="1"/>
  <c r="D11" i="11"/>
  <c r="E11" i="11"/>
  <c r="C11" i="11"/>
  <c r="D10" i="11"/>
  <c r="E10" i="11"/>
  <c r="C10" i="11"/>
  <c r="E6" i="11"/>
  <c r="D6" i="11"/>
  <c r="C6" i="11"/>
  <c r="E5" i="11"/>
  <c r="H5" i="11" s="1"/>
  <c r="D5" i="11"/>
  <c r="G5" i="11" s="1"/>
  <c r="C5" i="11"/>
  <c r="E4" i="11"/>
  <c r="H4" i="11" s="1"/>
  <c r="D4" i="11"/>
  <c r="G4" i="11" s="1"/>
  <c r="C4" i="11"/>
  <c r="E3" i="11"/>
  <c r="D3" i="11"/>
  <c r="E9" i="11"/>
  <c r="H9" i="11" s="1"/>
  <c r="D9" i="11"/>
  <c r="C9" i="11"/>
  <c r="E8" i="11"/>
  <c r="D8" i="11"/>
  <c r="C8" i="11"/>
  <c r="C7" i="11"/>
  <c r="H11" i="11" l="1"/>
  <c r="H3" i="11"/>
  <c r="H6" i="11"/>
  <c r="H8" i="11"/>
  <c r="H10" i="11"/>
  <c r="G10" i="11"/>
  <c r="G3" i="11"/>
  <c r="G6" i="11"/>
  <c r="G8" i="11"/>
  <c r="G9" i="11"/>
  <c r="G11" i="11"/>
  <c r="H18" i="11"/>
  <c r="F3" i="11"/>
  <c r="F19" i="11"/>
  <c r="F9" i="11"/>
  <c r="F15" i="11"/>
  <c r="F5" i="11"/>
  <c r="F21" i="11"/>
  <c r="F11" i="11"/>
  <c r="F6" i="11"/>
  <c r="F16" i="11"/>
  <c r="F7" i="11"/>
  <c r="F17" i="11"/>
  <c r="F8" i="11"/>
  <c r="F18" i="11"/>
  <c r="F4" i="11"/>
  <c r="F14" i="11"/>
  <c r="F10" i="11"/>
  <c r="F20" i="11"/>
  <c r="C16" i="11"/>
  <c r="C12" i="11"/>
  <c r="E12" i="11"/>
  <c r="D12" i="11"/>
  <c r="K3" i="11" l="1"/>
  <c r="B78" i="2" s="1"/>
  <c r="K5" i="11"/>
  <c r="B80" i="2" s="1"/>
  <c r="C80" i="2" s="1"/>
  <c r="K4" i="11"/>
  <c r="M3" i="11"/>
  <c r="B88" i="2" s="1"/>
  <c r="C88" i="2" s="1"/>
  <c r="M5" i="11"/>
  <c r="B90" i="2" s="1"/>
  <c r="C90" i="2" s="1"/>
  <c r="M4" i="11"/>
  <c r="B89" i="2" s="1"/>
  <c r="C89" i="2" s="1"/>
  <c r="L3" i="11"/>
  <c r="L5" i="11"/>
  <c r="L4" i="11"/>
  <c r="B84" i="2" s="1"/>
  <c r="C84" i="2" s="1"/>
  <c r="C78" i="2" l="1"/>
  <c r="B79" i="2"/>
  <c r="C79" i="2" s="1"/>
  <c r="B85" i="2"/>
  <c r="C85" i="2" s="1"/>
  <c r="B83" i="2"/>
  <c r="C83"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<sst xmlns="http://schemas.openxmlformats.org/spreadsheetml/2006/main" count="3752" uniqueCount="572">
  <si>
    <t>PREPARÉMONOS</t>
  </si>
  <si>
    <t>Para iniciar con el proceso de innovación, lo invitamos a revisar las siguientes preguntas, recolectar la información y diligenciar las tablas.</t>
  </si>
  <si>
    <t xml:space="preserve">SECCIÓN 1 </t>
  </si>
  <si>
    <t>Responda las siguientes preguntas de acuerdo con su contexto:</t>
  </si>
  <si>
    <t xml:space="preserve">¿Cuál es el tamaño en el que se clasifica mi empresa? </t>
  </si>
  <si>
    <t>Seleccione</t>
  </si>
  <si>
    <t xml:space="preserve">¿Cuál es el nivel de apoyo de la organización para llevar a cabo los procesos de innovación? </t>
  </si>
  <si>
    <t xml:space="preserve">¿Mi empresa fomenta el trabajo colaborativo con otros actores de la cadena? </t>
  </si>
  <si>
    <t xml:space="preserve">¿Mi empresa fomenta el trabajo colaborativo entre las áreas de la organización? </t>
  </si>
  <si>
    <t>¿Mi empresa toma decisiones basada en datos científicos? Siendo importante asegurar el soporte técnico de las afirmaciones con impacto ambiental</t>
  </si>
  <si>
    <t>SECCIÓN 2</t>
  </si>
  <si>
    <t xml:space="preserve">Complete la información de sus 3 productos estrella </t>
  </si>
  <si>
    <t>PRODUCTO ESTRELLA 1</t>
  </si>
  <si>
    <t>PRODUCTO ESTRELLA 2</t>
  </si>
  <si>
    <t>PRODUCTO ESTRELLA 3</t>
  </si>
  <si>
    <t>Ref.</t>
  </si>
  <si>
    <t xml:space="preserve">Parámetro </t>
  </si>
  <si>
    <t xml:space="preserve">Respuesta </t>
  </si>
  <si>
    <t>A1</t>
  </si>
  <si>
    <t>Nombre del producto</t>
  </si>
  <si>
    <t>A2</t>
  </si>
  <si>
    <t>A3</t>
  </si>
  <si>
    <t xml:space="preserve">Nombre del producto </t>
  </si>
  <si>
    <t>B1</t>
  </si>
  <si>
    <t>Ventas del producto (unidades)</t>
  </si>
  <si>
    <t>B2</t>
  </si>
  <si>
    <t>B3</t>
  </si>
  <si>
    <t>C1</t>
  </si>
  <si>
    <t>Peso total unitario (g) del empaque</t>
  </si>
  <si>
    <t>C2</t>
  </si>
  <si>
    <t xml:space="preserve">Peso total unitario (g) </t>
  </si>
  <si>
    <t>C3</t>
  </si>
  <si>
    <t>D1</t>
  </si>
  <si>
    <t>Costo de su empaque unitario (En pesos colombianos)</t>
  </si>
  <si>
    <t>D2</t>
  </si>
  <si>
    <t>D3</t>
  </si>
  <si>
    <t>E1</t>
  </si>
  <si>
    <t xml:space="preserve">Número de materiales que compone su empaque </t>
  </si>
  <si>
    <t>E2</t>
  </si>
  <si>
    <t>E3</t>
  </si>
  <si>
    <t>F1</t>
  </si>
  <si>
    <r>
      <t xml:space="preserve">¿Por cuáles materiales está compuesto su empaque? Seleccione </t>
    </r>
    <r>
      <rPr>
        <b/>
        <sz val="12"/>
        <color theme="1"/>
        <rFont val="Calibri"/>
        <family val="2"/>
        <scheme val="minor"/>
      </rPr>
      <t>SI</t>
    </r>
    <r>
      <rPr>
        <sz val="12"/>
        <color theme="1"/>
        <rFont val="Calibri"/>
        <family val="2"/>
        <scheme val="minor"/>
      </rPr>
      <t xml:space="preserve"> para los materiales que componen su empaque </t>
    </r>
  </si>
  <si>
    <t>F2</t>
  </si>
  <si>
    <t>F3</t>
  </si>
  <si>
    <t xml:space="preserve">Papel </t>
  </si>
  <si>
    <t>SELECCIONE</t>
  </si>
  <si>
    <t xml:space="preserve">Papel parafinado/encerado </t>
  </si>
  <si>
    <t xml:space="preserve">Sacos de papel </t>
  </si>
  <si>
    <t xml:space="preserve">Papel láminado </t>
  </si>
  <si>
    <t>Polyboard</t>
  </si>
  <si>
    <t xml:space="preserve">Cartón corrugado </t>
  </si>
  <si>
    <t xml:space="preserve">Cartón láminado </t>
  </si>
  <si>
    <t xml:space="preserve">Cartón parafinado/encerado </t>
  </si>
  <si>
    <t xml:space="preserve">Pulpa moldeada </t>
  </si>
  <si>
    <t>Cartón para bebidas</t>
  </si>
  <si>
    <t>Plegadiza</t>
  </si>
  <si>
    <t xml:space="preserve">Vidrio Cristal </t>
  </si>
  <si>
    <t xml:space="preserve">Vidrio Azul </t>
  </si>
  <si>
    <t xml:space="preserve">Vidrio Verde </t>
  </si>
  <si>
    <t xml:space="preserve">Vidrio Ámbar </t>
  </si>
  <si>
    <t xml:space="preserve">Vidrio de Otro Color </t>
  </si>
  <si>
    <t>Metal ferroso</t>
  </si>
  <si>
    <t>Metal no ferroso</t>
  </si>
  <si>
    <t>PET cristal</t>
  </si>
  <si>
    <t xml:space="preserve">PET Ámbar </t>
  </si>
  <si>
    <t>PET Azul</t>
  </si>
  <si>
    <t xml:space="preserve">PET Verde </t>
  </si>
  <si>
    <t>PET IML o impreso</t>
  </si>
  <si>
    <t>PET de otros colores</t>
  </si>
  <si>
    <t>PET Termoformado/Clamshell</t>
  </si>
  <si>
    <t xml:space="preserve">PET Flexible </t>
  </si>
  <si>
    <t>PEAD Rígido</t>
  </si>
  <si>
    <t xml:space="preserve">PEAD Flexible </t>
  </si>
  <si>
    <t xml:space="preserve">PVC Rígido </t>
  </si>
  <si>
    <t xml:space="preserve">PVC Flexible </t>
  </si>
  <si>
    <t xml:space="preserve">PEBD Rígido </t>
  </si>
  <si>
    <t xml:space="preserve">PEBD Flexible </t>
  </si>
  <si>
    <t xml:space="preserve">PP Rígido </t>
  </si>
  <si>
    <t xml:space="preserve">PP Flexible </t>
  </si>
  <si>
    <t xml:space="preserve">Poliestireno Expandido </t>
  </si>
  <si>
    <t xml:space="preserve">Poliestireno de Alto Impacto </t>
  </si>
  <si>
    <t>PS flexible</t>
  </si>
  <si>
    <t xml:space="preserve">BOPA </t>
  </si>
  <si>
    <t>Biopolimeros Rigídos (PLA)</t>
  </si>
  <si>
    <t>Biopolimeros Flexibles (PHA)</t>
  </si>
  <si>
    <t xml:space="preserve">EVA </t>
  </si>
  <si>
    <t>ABS</t>
  </si>
  <si>
    <t>SAN</t>
  </si>
  <si>
    <t xml:space="preserve">Policarbonato </t>
  </si>
  <si>
    <t xml:space="preserve">Surlyn </t>
  </si>
  <si>
    <t>PP/PE+EVOH</t>
  </si>
  <si>
    <t>Otros flexibles</t>
  </si>
  <si>
    <t>Otros Rígidos</t>
  </si>
  <si>
    <t>G1</t>
  </si>
  <si>
    <t xml:space="preserve">Material puesto en el mercado (kg) </t>
  </si>
  <si>
    <t>G2</t>
  </si>
  <si>
    <t>G3</t>
  </si>
  <si>
    <t xml:space="preserve">contar </t>
  </si>
  <si>
    <t xml:space="preserve">Nivel medio alto de consilidación </t>
  </si>
  <si>
    <t xml:space="preserve">Nivel medio de consilidación </t>
  </si>
  <si>
    <t xml:space="preserve">Nivel medio bajo de consilidación </t>
  </si>
  <si>
    <t xml:space="preserve">Nivel bajo de consilidación </t>
  </si>
  <si>
    <t>Conozca la oportunidad de innovación de tus productos y el ranking para poder seleccionar el producto con el que iniciará su innovación</t>
  </si>
  <si>
    <t>Producto</t>
  </si>
  <si>
    <t>Resultado</t>
  </si>
  <si>
    <t>Ranking productos para innovación</t>
  </si>
  <si>
    <t>H1</t>
  </si>
  <si>
    <t>Seleccione el producto estrella con el que va a iniciar su proceso de innovación</t>
  </si>
  <si>
    <t>Versión 3
Fecha última modificación: 31/03/2025</t>
  </si>
  <si>
    <t>DEFINAMOS</t>
  </si>
  <si>
    <t>A continuación, los/as invitamos a responder las siguientes preguntas con el fin de definir en qué estrategia de innovación puede empezar a trabajar con su envase y empaque. Tenga en cuenta que un diligenciamiento más completo resultará en resultados más precisos, no obstante, si considera que hay preguntas que no aplican para su organización, se recominda seleccionar la opción "N/A". ¡Trate de no dejar preguntas sin responder!</t>
  </si>
  <si>
    <t xml:space="preserve">Producto seleccionado </t>
  </si>
  <si>
    <t>Seleccione los tipos de empaques que componen su producto estrella</t>
  </si>
  <si>
    <t>Empaque primario</t>
  </si>
  <si>
    <t xml:space="preserve">Empaque secundario </t>
  </si>
  <si>
    <t xml:space="preserve">Empaque terciario </t>
  </si>
  <si>
    <t xml:space="preserve">Preguntas guía </t>
  </si>
  <si>
    <t>Respuesta para EMPAQUE PRIMARIO</t>
  </si>
  <si>
    <t>Respuesta para EMPAQUE SECUNDARIO</t>
  </si>
  <si>
    <t>Respuesta para EMPAQUE TERCIARIO</t>
  </si>
  <si>
    <t>¿Todos los materiales de su envase o empaque cumplen una función específica e indispensable?</t>
  </si>
  <si>
    <t>¿Existen materiales en el envase o empaque que se puedan eliminar sin comprometer la integridad del producto?</t>
  </si>
  <si>
    <t>¿La eliminación de materiales del envase o empaque resultaría en ahorros económicos?</t>
  </si>
  <si>
    <t xml:space="preserve">¿La eliminación de un determinado material implicaría reacciones negativas de mi consumidor? </t>
  </si>
  <si>
    <t>¿El envase o empaque cumpliría con todas las regulaciones y requisitos legales si se le realizan cambios?</t>
  </si>
  <si>
    <r>
      <t xml:space="preserve">¿Su empaque cuenta con materiales </t>
    </r>
    <r>
      <rPr>
        <b/>
        <sz val="12"/>
        <rFont val="Calibri"/>
        <family val="2"/>
        <scheme val="minor"/>
      </rPr>
      <t>biobasados</t>
    </r>
    <r>
      <rPr>
        <sz val="12"/>
        <rFont val="Calibri"/>
        <family val="2"/>
        <scheme val="minor"/>
      </rPr>
      <t xml:space="preserve"> o </t>
    </r>
    <r>
      <rPr>
        <b/>
        <sz val="12"/>
        <rFont val="Calibri"/>
        <family val="2"/>
        <scheme val="minor"/>
      </rPr>
      <t>fibras naturales?</t>
    </r>
    <r>
      <rPr>
        <sz val="12"/>
        <rFont val="Calibri"/>
        <family val="2"/>
        <scheme val="minor"/>
      </rPr>
      <t xml:space="preserve"> </t>
    </r>
  </si>
  <si>
    <r>
      <t xml:space="preserve">¿Existen </t>
    </r>
    <r>
      <rPr>
        <b/>
        <sz val="12"/>
        <rFont val="Calibri"/>
        <family val="2"/>
        <scheme val="minor"/>
      </rPr>
      <t>materiales renovables</t>
    </r>
    <r>
      <rPr>
        <sz val="12"/>
        <rFont val="Calibri"/>
        <family val="2"/>
        <scheme val="minor"/>
      </rPr>
      <t xml:space="preserve"> disponibles que puedan reemplazar a los</t>
    </r>
    <r>
      <rPr>
        <b/>
        <sz val="12"/>
        <rFont val="Calibri"/>
        <family val="2"/>
        <scheme val="minor"/>
      </rPr>
      <t xml:space="preserve"> materiales no renovables</t>
    </r>
    <r>
      <rPr>
        <sz val="12"/>
        <rFont val="Calibri"/>
        <family val="2"/>
        <scheme val="minor"/>
      </rPr>
      <t xml:space="preserve"> que se usan actualmente en su empaque o envase?</t>
    </r>
  </si>
  <si>
    <t>En caso de que existan alternativas renovables, ¿hay suficiente suministro para satisfacer las necesidades de producción a largo plazo?</t>
  </si>
  <si>
    <t xml:space="preserve">¿La inclusión de material renovable podría afectar el desempeño del envase, empaque o producto? </t>
  </si>
  <si>
    <t xml:space="preserve">¿Estaría dispuesto a asumir un costo mayor por la inclusión de materiales renovables? </t>
  </si>
  <si>
    <t xml:space="preserve">¿Hay apertura por parte de la organización para la exploración de nuevos materiales en procesos de desarrollo? </t>
  </si>
  <si>
    <t xml:space="preserve">¿Sería atractivo para el perfil de su consumidor el uso de material renovable en el envase o empaque? </t>
  </si>
  <si>
    <t xml:space="preserve">¿Actualmente, su envase o empaque cuenta con material reciclado? </t>
  </si>
  <si>
    <t xml:space="preserve">¿Qué porcentaje de material reciclado tiene su envase o empaque? </t>
  </si>
  <si>
    <t>En caso que actualmente su envase o empaque no cuente con material reciclado ¿La implementación de materiales reciclados requeriría cambios significativos en la cadena de suministro o en el proceso de fabricación?</t>
  </si>
  <si>
    <r>
      <t xml:space="preserve">¿La </t>
    </r>
    <r>
      <rPr>
        <b/>
        <sz val="12"/>
        <rFont val="Calibri"/>
        <family val="2"/>
        <scheme val="minor"/>
      </rPr>
      <t>cadena de valor</t>
    </r>
    <r>
      <rPr>
        <sz val="12"/>
        <rFont val="Calibri"/>
        <family val="2"/>
        <scheme val="minor"/>
      </rPr>
      <t xml:space="preserve"> del material de mayor peso de mi empaque o envase está</t>
    </r>
    <r>
      <rPr>
        <b/>
        <sz val="12"/>
        <rFont val="Calibri"/>
        <family val="2"/>
        <scheme val="minor"/>
      </rPr>
      <t xml:space="preserve"> consolidada</t>
    </r>
    <r>
      <rPr>
        <sz val="12"/>
        <rFont val="Calibri"/>
        <family val="2"/>
        <scheme val="minor"/>
      </rPr>
      <t xml:space="preserve">? </t>
    </r>
  </si>
  <si>
    <r>
      <t xml:space="preserve">¿Existe suficiente suministro de </t>
    </r>
    <r>
      <rPr>
        <b/>
        <sz val="12"/>
        <rFont val="Calibri"/>
        <family val="2"/>
        <scheme val="minor"/>
      </rPr>
      <t>materiales reciclados</t>
    </r>
    <r>
      <rPr>
        <sz val="12"/>
        <rFont val="Calibri"/>
        <family val="2"/>
        <scheme val="minor"/>
      </rPr>
      <t xml:space="preserve"> para satisfacer las necesidades de producción a largo plazo?</t>
    </r>
  </si>
  <si>
    <t xml:space="preserve">¿Su envase o empaque permite que se transporte el máximo de productos posible en el medio utilizado? </t>
  </si>
  <si>
    <r>
      <t xml:space="preserve">¿Su envase o empaque contribuye a la eliminación o disminución de los </t>
    </r>
    <r>
      <rPr>
        <b/>
        <sz val="12"/>
        <rFont val="Calibri"/>
        <family val="2"/>
        <scheme val="minor"/>
      </rPr>
      <t>espacios vacíos</t>
    </r>
    <r>
      <rPr>
        <sz val="12"/>
        <rFont val="Calibri"/>
        <family val="2"/>
        <scheme val="minor"/>
      </rPr>
      <t>?</t>
    </r>
  </si>
  <si>
    <t>¿Puedo reducir el peso de los materiales de mi envase o empaque sin afectar la calidad?</t>
  </si>
  <si>
    <t xml:space="preserve">¿El diseño actual del envase o empaque minimiza el consumo de energía y agua en su producción? </t>
  </si>
  <si>
    <r>
      <t xml:space="preserve">¿El diseño de mi envase o empaque contribuye a la generación de </t>
    </r>
    <r>
      <rPr>
        <b/>
        <sz val="12"/>
        <rFont val="Calibri"/>
        <family val="2"/>
        <scheme val="minor"/>
      </rPr>
      <t>mermas</t>
    </r>
    <r>
      <rPr>
        <sz val="12"/>
        <rFont val="Calibri"/>
        <family val="2"/>
        <scheme val="minor"/>
      </rPr>
      <t xml:space="preserve"> en el proceso? </t>
    </r>
  </si>
  <si>
    <t>¿Se han identificado oportunidades de eficiencia en la fase de empaquetado del producto?</t>
  </si>
  <si>
    <t xml:space="preserve">¿El empaque esta diseñado para un modelo de recarga? </t>
  </si>
  <si>
    <t>¿El producto tiene potencial de implementar modelos de recarga?</t>
  </si>
  <si>
    <t>¿Sería de interés para el consumidor contar con este producto en un modelo de recarga?</t>
  </si>
  <si>
    <t>¿Cuenta con capacidad logística para implementar un modelo de recarga?</t>
  </si>
  <si>
    <t>Para implementar un modelo de recarga, ¿es necesario cambiar los materiales del empaque?</t>
  </si>
  <si>
    <t>¿Su envase o empaque permite la reutilización múltiples veces?</t>
  </si>
  <si>
    <t>¿El producto tiene potencial de implementar modelos de retornabilidad?</t>
  </si>
  <si>
    <t>¿Cuenta con la capacidad de almacenar los envases o empaques para un modelo de retornabilidad?</t>
  </si>
  <si>
    <t>¿Su consumidor estaría interesado en la implementación de un modelo de retornabilidad?</t>
  </si>
  <si>
    <t xml:space="preserve">¿El empaque esta diseñado para un modelo de retornabilidad? </t>
  </si>
  <si>
    <t xml:space="preserve">¿El producto se distribuye en grandes superficies? </t>
  </si>
  <si>
    <t xml:space="preserve">¿Cuenta con la capacidad para implementar un modelo de logística inversa propio o tercerizado? </t>
  </si>
  <si>
    <r>
      <t xml:space="preserve">¿El empaque esta diseñado para un modelo de reutilización </t>
    </r>
    <r>
      <rPr>
        <b/>
        <sz val="12"/>
        <rFont val="Calibri"/>
        <family val="2"/>
        <scheme val="minor"/>
      </rPr>
      <t>B2B</t>
    </r>
    <r>
      <rPr>
        <sz val="12"/>
        <rFont val="Calibri"/>
        <family val="2"/>
        <scheme val="minor"/>
      </rPr>
      <t xml:space="preserve">? </t>
    </r>
  </si>
  <si>
    <t xml:space="preserve">¿Sería de interés para el cliente establecer un modelo de reutilización a nivel B2B? </t>
  </si>
  <si>
    <t>¿Cuenta con capacidad logística para implementar un modelo de reutilización B2B ?</t>
  </si>
  <si>
    <t>¿El cliente y la organización cuenta con la capacidad de almacenar los envases o empaques para un modelo de reutilización B2B?</t>
  </si>
  <si>
    <t xml:space="preserve">¿Es fácil separar los componentes y materiales del envase o empaque después de su uso? </t>
  </si>
  <si>
    <t>¿Es fácil identificar los materiales del envase o empaque para su separación, ya que, están debidamente marcados y señalizados?</t>
  </si>
  <si>
    <t>¿Los colores seleccionados para el diseño del envase o empaque afectan su reciclabilidad?</t>
  </si>
  <si>
    <t>¿Se han tomado en cuenta las recomendaciones de la población recicladora al diseñar el producto, envase o empaque?</t>
  </si>
  <si>
    <r>
      <t>¿El envase o empaque puede ser compactado para facilitar su transporte en el proceso de recuperación</t>
    </r>
    <r>
      <rPr>
        <b/>
        <sz val="12"/>
        <rFont val="Calibri"/>
        <family val="2"/>
        <scheme val="minor"/>
      </rPr>
      <t xml:space="preserve"> posconsumo</t>
    </r>
    <r>
      <rPr>
        <sz val="12"/>
        <rFont val="Calibri"/>
        <family val="2"/>
        <scheme val="minor"/>
      </rPr>
      <t>?</t>
    </r>
  </si>
  <si>
    <t xml:space="preserve">¿La totalidad de su empaque esta fabricado para ser compostado o biodegradado? </t>
  </si>
  <si>
    <r>
      <t xml:space="preserve">¿Actualmente existe oferta disponible de materiales </t>
    </r>
    <r>
      <rPr>
        <b/>
        <sz val="12"/>
        <rFont val="Calibri"/>
        <family val="2"/>
        <scheme val="minor"/>
      </rPr>
      <t>compostables</t>
    </r>
    <r>
      <rPr>
        <sz val="12"/>
        <rFont val="Calibri"/>
        <family val="2"/>
        <scheme val="minor"/>
      </rPr>
      <t xml:space="preserve"> o </t>
    </r>
    <r>
      <rPr>
        <b/>
        <sz val="12"/>
        <rFont val="Calibri"/>
        <family val="2"/>
        <scheme val="minor"/>
      </rPr>
      <t xml:space="preserve">biodegradables </t>
    </r>
    <r>
      <rPr>
        <sz val="12"/>
        <rFont val="Calibri"/>
        <family val="2"/>
        <scheme val="minor"/>
      </rPr>
      <t xml:space="preserve">para incluir en mi producto? </t>
    </r>
  </si>
  <si>
    <t>¿Cuenta con un sistema de recuperación que permita el proceso de compostaje o biodegradabilidad de su envase y empaque?</t>
  </si>
  <si>
    <t xml:space="preserve">¿Existe o cuenta con un mecanismo que asegure que su envase o empaque no se mezcle con otros materiales reciclables? </t>
  </si>
  <si>
    <r>
      <t xml:space="preserve">¿Su empresa exigiría tener un soporte técnico sobre el potencial de </t>
    </r>
    <r>
      <rPr>
        <b/>
        <sz val="12"/>
        <rFont val="Calibri"/>
        <family val="2"/>
        <scheme val="minor"/>
      </rPr>
      <t xml:space="preserve">biodegradabilidad </t>
    </r>
    <r>
      <rPr>
        <sz val="12"/>
        <rFont val="Calibri"/>
        <family val="2"/>
        <scheme val="minor"/>
      </rPr>
      <t xml:space="preserve">o </t>
    </r>
    <r>
      <rPr>
        <b/>
        <sz val="12"/>
        <rFont val="Calibri"/>
        <family val="2"/>
        <scheme val="minor"/>
      </rPr>
      <t>compostabilidad</t>
    </r>
    <r>
      <rPr>
        <sz val="12"/>
        <rFont val="Calibri"/>
        <family val="2"/>
        <scheme val="minor"/>
      </rPr>
      <t xml:space="preserve"> del empaque?</t>
    </r>
  </si>
  <si>
    <t>Estrategias de innovación para su empaque</t>
  </si>
  <si>
    <r>
      <t xml:space="preserve">Sus respuestas nos permiten perfilar los caminos de innovación para su producto estrella. A continuación encuentra una estrategia de innovación </t>
    </r>
    <r>
      <rPr>
        <i/>
        <sz val="16"/>
        <color rgb="FF9ABB9B"/>
        <rFont val="Calibri"/>
        <family val="2"/>
        <scheme val="minor"/>
      </rPr>
      <t xml:space="preserve">principal </t>
    </r>
    <r>
      <rPr>
        <i/>
        <sz val="16"/>
        <color theme="1"/>
        <rFont val="Calibri"/>
        <family val="2"/>
        <scheme val="minor"/>
      </rPr>
      <t xml:space="preserve">y dos estrategias </t>
    </r>
    <r>
      <rPr>
        <i/>
        <sz val="16"/>
        <color theme="2" tint="-9.9978637043366805E-2"/>
        <rFont val="Calibri"/>
        <family val="2"/>
        <scheme val="minor"/>
      </rPr>
      <t>complementarias</t>
    </r>
    <r>
      <rPr>
        <i/>
        <sz val="16"/>
        <color theme="1"/>
        <rFont val="Calibri"/>
        <family val="2"/>
        <scheme val="minor"/>
      </rPr>
      <t>.</t>
    </r>
  </si>
  <si>
    <t>Ranking de estrategias de innovación para el empaque primario</t>
  </si>
  <si>
    <t>Categoría de innovación</t>
  </si>
  <si>
    <t>1.</t>
  </si>
  <si>
    <t>2.</t>
  </si>
  <si>
    <t>3.</t>
  </si>
  <si>
    <t>Ranking de estrategias de innovación para el empaque secundario</t>
  </si>
  <si>
    <t>Ranking de estrategias de innovación para el empaque terciario</t>
  </si>
  <si>
    <r>
      <rPr>
        <b/>
        <sz val="14"/>
        <color theme="0"/>
        <rFont val="Calibri"/>
        <family val="2"/>
        <scheme val="minor"/>
      </rPr>
      <t xml:space="preserve">ENVASE O EMPAQUE PRIMARIO
¡Llegó el momento de explorar y conocer más acerca de las estrategias recomendadas! </t>
    </r>
    <r>
      <rPr>
        <b/>
        <sz val="12"/>
        <color theme="0"/>
        <rFont val="Calibri"/>
        <family val="2"/>
        <scheme val="minor"/>
      </rPr>
      <t xml:space="preserve">
</t>
    </r>
    <r>
      <rPr>
        <sz val="12"/>
        <color theme="0"/>
        <rFont val="Calibri"/>
        <family val="2"/>
        <scheme val="minor"/>
      </rPr>
      <t>En el manual encontrará información de las categorías de innovación y estrategias, lea el contenido para que pueda seleccionar el camino de innovación que desea emprender.</t>
    </r>
  </si>
  <si>
    <t>Seleccione la estrategia de innovación que aplicará a su EMPAQUE PRIMARIO</t>
  </si>
  <si>
    <r>
      <rPr>
        <b/>
        <sz val="14"/>
        <color theme="0"/>
        <rFont val="Calibri"/>
        <family val="2"/>
        <scheme val="minor"/>
      </rPr>
      <t xml:space="preserve">ENVASE O EMPAQUE SECUNDARIO
¡Llegó el momento de explorar y conocer más acerca de las estrategias recomendadas! </t>
    </r>
    <r>
      <rPr>
        <b/>
        <sz val="12"/>
        <color theme="0"/>
        <rFont val="Calibri"/>
        <family val="2"/>
        <scheme val="minor"/>
      </rPr>
      <t xml:space="preserve">
</t>
    </r>
    <r>
      <rPr>
        <sz val="12"/>
        <color theme="0"/>
        <rFont val="Calibri"/>
        <family val="2"/>
        <scheme val="minor"/>
      </rPr>
      <t>En el manual encontrará información de las categorías de innovación y estrategias, lea el contenido para que pueda seleccionar el camino de innovación que desea emprender.</t>
    </r>
  </si>
  <si>
    <t>Seleccione la estrategia de innovación que aplicará a su EMPAQUE SECUNDARIO</t>
  </si>
  <si>
    <r>
      <rPr>
        <b/>
        <sz val="14"/>
        <color theme="0"/>
        <rFont val="Calibri"/>
        <family val="2"/>
        <scheme val="minor"/>
      </rPr>
      <t xml:space="preserve">ENVASE O EMPAQUE TERCIARIO
¡Llegó el momento de explorar y conocer más acerca de las estrategias recomendadas! </t>
    </r>
    <r>
      <rPr>
        <b/>
        <sz val="12"/>
        <color theme="0"/>
        <rFont val="Calibri"/>
        <family val="2"/>
        <scheme val="minor"/>
      </rPr>
      <t xml:space="preserve">
</t>
    </r>
    <r>
      <rPr>
        <sz val="12"/>
        <color theme="0"/>
        <rFont val="Calibri"/>
        <family val="2"/>
        <scheme val="minor"/>
      </rPr>
      <t>En el manual encontrará información de las categorías de innovación y estrategias, lea el contenido para que pueda seleccionar el camino de innovación que desea emprender.</t>
    </r>
  </si>
  <si>
    <t>Seleccione la estrategia de innovación que aplicará a su EMPAQUE TERCIARIO</t>
  </si>
  <si>
    <t>MOMENTO DE INNOVAR</t>
  </si>
  <si>
    <t>Producto seleccionado</t>
  </si>
  <si>
    <t>Empaque seleccionado</t>
  </si>
  <si>
    <t>Primario</t>
  </si>
  <si>
    <t>Estrategia seleccionada</t>
  </si>
  <si>
    <t>Eliminación de Material</t>
  </si>
  <si>
    <t xml:space="preserve">Categoría de innovación </t>
  </si>
  <si>
    <t xml:space="preserve">Ecodiseño para reducir </t>
  </si>
  <si>
    <t xml:space="preserve">Descripción de la estrategia de innovación </t>
  </si>
  <si>
    <t>La eliminación de material, que contempla la eliminación de la totalidad del material presente en el empaque sin que las características y calidad del producto se vean afectadas o, por el contrario, eliminar parte del material innecesario en el empaque, haciendo referencia a aquel material que no se requiere para mantener la calidad o inocuidad del producto.</t>
  </si>
  <si>
    <t xml:space="preserve">Porcentaje de avance de la implementación </t>
  </si>
  <si>
    <t>Pasos a seguir</t>
  </si>
  <si>
    <t xml:space="preserve">Finalizado </t>
  </si>
  <si>
    <t xml:space="preserve">Observación </t>
  </si>
  <si>
    <t>¿Qué áreas de la compañía deben involucrarse?</t>
  </si>
  <si>
    <t>Gerencia General</t>
  </si>
  <si>
    <t>Gerencia de Operación</t>
  </si>
  <si>
    <t xml:space="preserve">Calidad </t>
  </si>
  <si>
    <t xml:space="preserve">Marketing </t>
  </si>
  <si>
    <t xml:space="preserve">Sostenibilidad </t>
  </si>
  <si>
    <t xml:space="preserve">Ingeniería de empaque </t>
  </si>
  <si>
    <t xml:space="preserve">Negocio responsable del empaque </t>
  </si>
  <si>
    <t>Agencia de publicidad</t>
  </si>
  <si>
    <t>Diseño</t>
  </si>
  <si>
    <t>¿Con qué actores de la cadena debo contactarme?</t>
  </si>
  <si>
    <t xml:space="preserve">Proveedores de material </t>
  </si>
  <si>
    <t>Centros de investigación</t>
  </si>
  <si>
    <t xml:space="preserve">Distribuidores del producto </t>
  </si>
  <si>
    <t>Clientes corporativos</t>
  </si>
  <si>
    <t>Clientes y puntos de venta</t>
  </si>
  <si>
    <t>¿Qué procesos debo seguir?</t>
  </si>
  <si>
    <t>1. Búsqueda de proveedores</t>
  </si>
  <si>
    <t xml:space="preserve">2. Identificar la funcionalidad de los materiales </t>
  </si>
  <si>
    <t xml:space="preserve">3. Identificar el material que se va a eliminar </t>
  </si>
  <si>
    <t xml:space="preserve">4. Realizar el nuevo diseño </t>
  </si>
  <si>
    <t>5. Realizar el prototipo del nuevo empaque</t>
  </si>
  <si>
    <t xml:space="preserve">6. Hacer las pruebas de calidad correspondientes </t>
  </si>
  <si>
    <t>7. Prototipado y experiencia</t>
  </si>
  <si>
    <t>8. Evaluación: cambios y ajustes</t>
  </si>
  <si>
    <t xml:space="preserve">9. Obtener la aprobación por parte de todas las áreas involucradas </t>
  </si>
  <si>
    <t xml:space="preserve">10. Verificar los cambios con el consumidor </t>
  </si>
  <si>
    <t xml:space="preserve">11. Realizar las métricas correspondientes </t>
  </si>
  <si>
    <t xml:space="preserve">Fecha de inicio </t>
  </si>
  <si>
    <t xml:space="preserve">Fecha estimada de finalización </t>
  </si>
  <si>
    <t>Tiempo estimado de ejecución  (Meses)</t>
  </si>
  <si>
    <t>Tiempo transcurrido (Meses)</t>
  </si>
  <si>
    <t xml:space="preserve">Indicadores </t>
  </si>
  <si>
    <t>Seguimiento a la innovación de su empaque</t>
  </si>
  <si>
    <t>Observación</t>
  </si>
  <si>
    <t>Datos año antes de innovación</t>
  </si>
  <si>
    <t>Datos año de inicio innovación</t>
  </si>
  <si>
    <t>Año 2</t>
  </si>
  <si>
    <t>Año 3</t>
  </si>
  <si>
    <t>Año 4</t>
  </si>
  <si>
    <t>Año 5</t>
  </si>
  <si>
    <r>
      <rPr>
        <b/>
        <sz val="12"/>
        <color rgb="FF000000"/>
        <rFont val="Calibri"/>
        <family val="2"/>
        <scheme val="minor"/>
      </rPr>
      <t xml:space="preserve">Porcentaje de material eliminado: </t>
    </r>
    <r>
      <rPr>
        <sz val="12"/>
        <color rgb="FF000000"/>
        <rFont val="Calibri"/>
        <family val="2"/>
        <scheme val="minor"/>
      </rPr>
      <t xml:space="preserve">Identifica la cantidad de material que ha sido eliminado del empaque comparando con el peso total del empaque  </t>
    </r>
  </si>
  <si>
    <t xml:space="preserve">Peso de material eliminado </t>
  </si>
  <si>
    <t xml:space="preserve">Peso total del envase </t>
  </si>
  <si>
    <t xml:space="preserve">Resultado indicador </t>
  </si>
  <si>
    <t xml:space="preserve">Material eliminado del mercado </t>
  </si>
  <si>
    <t xml:space="preserve">Unidades puestas en el mercado </t>
  </si>
  <si>
    <t xml:space="preserve">Meta establecida </t>
  </si>
  <si>
    <t>Interpretación</t>
  </si>
  <si>
    <t xml:space="preserve">Si el valor se acerca al 100% significa que gran parte del material en envase y empaque ha sido eliminado, por lo que se considera el escenario ideal. Si el indicador presenta valores cercanos al 0% significa que un bajo porcentaje de material ha sido eliminado y por tanto es necesario continuar trabajando en soluciones que permitan disminuir la cantidad de material que se usa en el empaque y envase. </t>
  </si>
  <si>
    <r>
      <rPr>
        <b/>
        <sz val="12"/>
        <color theme="1"/>
        <rFont val="Calibri"/>
        <family val="2"/>
        <scheme val="minor"/>
      </rPr>
      <t xml:space="preserve">Índice de envasado: </t>
    </r>
    <r>
      <rPr>
        <sz val="12"/>
        <color theme="1"/>
        <rFont val="Calibri"/>
        <family val="2"/>
        <scheme val="minor"/>
      </rPr>
      <t xml:space="preserve">Hace referencia a la proporción del envase o empaque con respecto al contenido del producto  </t>
    </r>
  </si>
  <si>
    <t xml:space="preserve">Peso total del empaque año actual  </t>
  </si>
  <si>
    <t>Peso del producto</t>
  </si>
  <si>
    <t xml:space="preserve">Índice de envasado  </t>
  </si>
  <si>
    <t xml:space="preserve">Peso total del empaque año anterior  </t>
  </si>
  <si>
    <t xml:space="preserve">El escenario ideal es que el valor del índice sea cercano a 0, lo cual indicaría que el peso del empaque es mínimo con relación al peso del producto, por el contrario, si el valor es cercano a 1, indica que el peso del empaque es casi igual al peso bruto y hay una oportunidad para la eliminación de material.  </t>
  </si>
  <si>
    <t>Uso de material renovable</t>
  </si>
  <si>
    <t xml:space="preserve">Descripción </t>
  </si>
  <si>
    <t xml:space="preserve">Enmarca la transición a materiales que pueden ser reincorporados nuevamente al ciclo regenerativo, como, por ejemplo, aquellos provenientes de residuos agrícolas o materiales bio-basados, que a unas tasas de consumo adecuadas contribuyen a la regeneración de los recursos naturales. Así mismo, son materiales que, con las características adecuadas, pueden entrar a ser recuperados en procesos del ciclo técnico de la economía circular. </t>
  </si>
  <si>
    <t xml:space="preserve">Producción </t>
  </si>
  <si>
    <t xml:space="preserve">¿Con qué actores de la cadena debo contactarme </t>
  </si>
  <si>
    <t>Centros de investigación y universidades</t>
  </si>
  <si>
    <t>Consumidor</t>
  </si>
  <si>
    <t xml:space="preserve">Proceso que se debe seguir </t>
  </si>
  <si>
    <t xml:space="preserve">1. Búsqueda de los posibles materiales renovables a usar.  </t>
  </si>
  <si>
    <t xml:space="preserve">2. Selección de los posibles materiales a usar </t>
  </si>
  <si>
    <t>3. Validar las condiciones físicas y químicas del material.</t>
  </si>
  <si>
    <t>4. Identificar los proveedores del material seleccionado.</t>
  </si>
  <si>
    <t>5. Validar la disponibilidad de maquinaria para la elaboración del empaque.</t>
  </si>
  <si>
    <t>6. Diseñar el empaque.</t>
  </si>
  <si>
    <t>7. Fabricar los prototipos, muestras y pruebas del empaque.</t>
  </si>
  <si>
    <t>8. Realizar pruebas de calidad del empaque.</t>
  </si>
  <si>
    <t>9. Realizar pruebas de aceptación del empaque frente al consumidor.</t>
  </si>
  <si>
    <t>10. Realizar pruebas de aceptación del empaque frente al consumidor.</t>
  </si>
  <si>
    <r>
      <rPr>
        <b/>
        <sz val="12"/>
        <color theme="1"/>
        <rFont val="Calibri"/>
        <family val="2"/>
        <scheme val="minor"/>
      </rPr>
      <t>Contenido de material renovable (%):</t>
    </r>
    <r>
      <rPr>
        <sz val="12"/>
        <color theme="1"/>
        <rFont val="Calibri"/>
        <family val="2"/>
        <scheme val="minor"/>
      </rPr>
      <t xml:space="preserve"> Hace referencia al porcentaje de material de carácter renovable que ha sido incluido en la totalidad del empaque </t>
    </r>
  </si>
  <si>
    <t>Peso de material renovable</t>
  </si>
  <si>
    <t>Cantidad total de material en el empaque</t>
  </si>
  <si>
    <t xml:space="preserve">Resultado del indicador </t>
  </si>
  <si>
    <t xml:space="preserve">Material renovable total </t>
  </si>
  <si>
    <t>Si el valor se acerca al 100% significa que gran parte del material en envase y empaque es de origen renovable. Si el indicador presenta valores cercanos al 0% significa que un bajo porcentaje de material renovable dentro del empaque, por tanto, es necesario continuar trabajando en soluciones que permitan aumentar el contenido de material renovable.</t>
  </si>
  <si>
    <t>Inclusión de material reciclado</t>
  </si>
  <si>
    <t>Incluir materiales reciclados en los envases y empaques, reduce la dependencia de materias primas vírgenes y los impactos ambientales asociados con su producción. Asimismo, fomenta el mercado de envases y empaques posconsumo, lo que potencia la actividad de reciclaje, reduce los residuos que llegan a relleno sanitario o terminan en los ecosistemas.</t>
  </si>
  <si>
    <t>Legal</t>
  </si>
  <si>
    <t>Producción</t>
  </si>
  <si>
    <t xml:space="preserve">Negocio responsable </t>
  </si>
  <si>
    <t>Innovación, investigación y desarrollo</t>
  </si>
  <si>
    <t>Abastecimiento</t>
  </si>
  <si>
    <t>Director comercial de marcas propias</t>
  </si>
  <si>
    <t>Comunicaciones</t>
  </si>
  <si>
    <t>Asociaciones de recicladores</t>
  </si>
  <si>
    <t>Empresas transformadoras</t>
  </si>
  <si>
    <t>Consumidor final</t>
  </si>
  <si>
    <t xml:space="preserve">Centros de investigación y desarrollo </t>
  </si>
  <si>
    <t>Proveedores</t>
  </si>
  <si>
    <t>Inversionistas y accionistas</t>
  </si>
  <si>
    <t>Fabricantes de E&amp;E</t>
  </si>
  <si>
    <t>Fabricante del producto</t>
  </si>
  <si>
    <t>1. Conversación con director comercial</t>
  </si>
  <si>
    <t>2. Identificar los materiales del empaque con mayor porcentaje de reciclabilidad.</t>
  </si>
  <si>
    <t xml:space="preserve">3. Identificar el/los material que se va a introducir nuevamente en la cadena. </t>
  </si>
  <si>
    <t xml:space="preserve">4. Selección de los posibles materiales a usar </t>
  </si>
  <si>
    <t>5. Realizar los estudios correspondientes de durabilidad, resistencia e integridad. (Pruebas I+D)</t>
  </si>
  <si>
    <t xml:space="preserve">6. Seleccionar el material reciclado que se va a introducir nuevamente en la cadena. </t>
  </si>
  <si>
    <t>7. Comunicación y negociación con el proveedor</t>
  </si>
  <si>
    <t>8. Comunicar a los inversionistas para solicitud y presentación de la inversión</t>
  </si>
  <si>
    <t>9. Diseñar el empaque.</t>
  </si>
  <si>
    <t>10. Fabricar los prototipos, muestras y pruebas del empaque.</t>
  </si>
  <si>
    <t>11. Realizar pruebas de calidad del empaque.</t>
  </si>
  <si>
    <t>12. Realizar pruebas de aceptación del empaque frente al consumidor.</t>
  </si>
  <si>
    <t>13. Diseño comunicaciones externas</t>
  </si>
  <si>
    <t xml:space="preserve">14. Realizar las métricas correspondientes </t>
  </si>
  <si>
    <r>
      <rPr>
        <b/>
        <sz val="12"/>
        <color theme="1"/>
        <rFont val="Calibri"/>
        <family val="2"/>
        <scheme val="minor"/>
      </rPr>
      <t>Contenido de material reciclado (%):</t>
    </r>
    <r>
      <rPr>
        <sz val="12"/>
        <color theme="1"/>
        <rFont val="Calibri"/>
        <family val="2"/>
        <scheme val="minor"/>
      </rPr>
      <t xml:space="preserve"> Hace referencia al porcentaje de material reciclado que ha sido incluido en la totalidad del empaque </t>
    </r>
  </si>
  <si>
    <t xml:space="preserve">Peso de material reciclado </t>
  </si>
  <si>
    <t xml:space="preserve">Peso total del empaque </t>
  </si>
  <si>
    <t xml:space="preserve">Material reciclado total </t>
  </si>
  <si>
    <t xml:space="preserve">Si el valor se acerca al 100% significa que gran parte del material en envase y empaque es de origen reciclado. Si el indicador presenta valores cercanos al 0% significa que un bajo porcentaje de material reciclado dentro del empaque, por tanto, es necesario continuar trabajando en soluciones que permitan aumentar el contenido de material reciclado en el empaque. </t>
  </si>
  <si>
    <t xml:space="preserve"> </t>
  </si>
  <si>
    <t xml:space="preserve">Secundario </t>
  </si>
  <si>
    <t>Eficiencia en procesos</t>
  </si>
  <si>
    <t xml:space="preserve">Hace referencia a la búsqueda de oportunidades de mejora en los procesos productivos y de logística, con el fin de disminuir el consumo de recursos, tales como agua y energía, en las actividades de producción, distribución y comercialización de los E&amp;E. </t>
  </si>
  <si>
    <t>Proveedores de maquinaria</t>
  </si>
  <si>
    <t xml:space="preserve">Proveedores logísticos </t>
  </si>
  <si>
    <t>1. Identificar los procesos que pueden tener una oportunidad de mejora</t>
  </si>
  <si>
    <t xml:space="preserve">2. Identificar cambios en el empaque que pueden aumentar la eficiencia de los procesos </t>
  </si>
  <si>
    <t xml:space="preserve">3. Realizar los ajustes y cambios necesarios en la maquinaria  </t>
  </si>
  <si>
    <t>4. Diseñar el empaque.</t>
  </si>
  <si>
    <t>5. Fabricar los prototipos, muestras y pruebas del empaque.</t>
  </si>
  <si>
    <t>6. Realizar pruebas de calidad del empaque.</t>
  </si>
  <si>
    <t>7. Realizar pruebas de aceptación del empaque frente al consumidor.</t>
  </si>
  <si>
    <t xml:space="preserve">8. Realizar pruebas de aceptación del empaque por parte del distribuidor </t>
  </si>
  <si>
    <t xml:space="preserve">9. Realizar las métricas correspondientes </t>
  </si>
  <si>
    <r>
      <rPr>
        <b/>
        <sz val="12"/>
        <color theme="1"/>
        <rFont val="Calibri"/>
        <family val="2"/>
        <scheme val="minor"/>
      </rPr>
      <t xml:space="preserve">Reducción del consumo de recursos: </t>
    </r>
    <r>
      <rPr>
        <sz val="12"/>
        <color theme="1"/>
        <rFont val="Calibri"/>
        <family val="2"/>
        <scheme val="minor"/>
      </rPr>
      <t>Hace referencia a la cantidad de recursos que de dejan de consumir por un cambio de procesos de eficiencia</t>
    </r>
  </si>
  <si>
    <t xml:space="preserve">Consumo de recursos en procesos convencionales </t>
  </si>
  <si>
    <t xml:space="preserve">Consumo de recursos en procesos eficientes  </t>
  </si>
  <si>
    <t xml:space="preserve">Ahorro en el consumo de recursos </t>
  </si>
  <si>
    <t xml:space="preserve">Si el valor resultante es cercano a 0, indica que se ha disminuido el consumo de la mayoría de los recursos que se necesitan para la producción, almacenamiento y transporte del empaque o envase, por el contrario, si el valor es cercano a 1, la disminución del consumo de recursos ha sido baja y por tanto hay oportunidades de mejora. </t>
  </si>
  <si>
    <r>
      <rPr>
        <b/>
        <sz val="12"/>
        <color theme="1"/>
        <rFont val="Calibri"/>
        <family val="2"/>
        <scheme val="minor"/>
      </rPr>
      <t xml:space="preserve">Reducción del Huella de carbono: </t>
    </r>
    <r>
      <rPr>
        <sz val="12"/>
        <color theme="1"/>
        <rFont val="Calibri"/>
        <family val="2"/>
        <scheme val="minor"/>
      </rPr>
      <t>Hace referencia a la cantidad de emisiones que se dejan de emitir por un cambio de procesos de eficiencia</t>
    </r>
  </si>
  <si>
    <t xml:space="preserve">Emisiones de GEI en procesos convencionales.  </t>
  </si>
  <si>
    <t>Emisiones de GEI en procesos eficientes.</t>
  </si>
  <si>
    <t xml:space="preserve">Si el valor resultante es cercano a 0, indica que se ha disminuido en gran medida las emisiones de GEI generadas, almacenamiento y transporte del empaque o envase, por el contrario, si el valor es cercano a 1, no se ha generado una disminución significativa en las emisiones de GEI, por tanto, hay oportunidades de mejora. </t>
  </si>
  <si>
    <t>Recarga</t>
  </si>
  <si>
    <t>Diseño para reutilizar</t>
  </si>
  <si>
    <t xml:space="preserve">Existen dos estrategias de recarga, recarga en el hogar y recarga en el camino. A diferencia de la retornabilidad, el usuario final es quien mantiene propiedad sobre el envase o empaque y no lo regresa a la empresa. En estos modelos suele haber dos tipos de envase o empaque, uno que se reutiliza varias veces y es en el que se hace la recarga y otro que contiene el producto y se usa para recargar el primer envase o empaque. </t>
  </si>
  <si>
    <t>Operaciones</t>
  </si>
  <si>
    <t>Dirección General</t>
  </si>
  <si>
    <t>Logística y Distribución</t>
  </si>
  <si>
    <t>Calidad</t>
  </si>
  <si>
    <t>Marketing y Comunicación</t>
  </si>
  <si>
    <t>Jurídica</t>
  </si>
  <si>
    <t>Innovación y desarrollo de productos</t>
  </si>
  <si>
    <t>Gestión clientes de proveedores</t>
  </si>
  <si>
    <t>Ingenieria de Empaque</t>
  </si>
  <si>
    <t>Clientes y minoristas (puntos de venta)</t>
  </si>
  <si>
    <t>Proveedores de Servicios de Limpieza y Mantenimiento</t>
  </si>
  <si>
    <t>Proveedores de Maquinaria</t>
  </si>
  <si>
    <t>Transformadores</t>
  </si>
  <si>
    <t>Consumidores</t>
  </si>
  <si>
    <t xml:space="preserve">1. Realizar el planteamiento del modelo de negocio </t>
  </si>
  <si>
    <t>2. Identificar el producto con el cual se puede implementar el relleno</t>
  </si>
  <si>
    <t>3. Verificar la normativa colombiana para entender si el modelo se puede hacer en casa y en el camino</t>
  </si>
  <si>
    <t>4. Análisis de costos y de capacidad técnica</t>
  </si>
  <si>
    <t>5. Entender el modelo y ver si se cuenta con la logística y la maquinaria necesaria para su implementación</t>
  </si>
  <si>
    <t>6. Analizar el mercado y ver si los usuarios adoptarían este modelo de negocio</t>
  </si>
  <si>
    <t>7. Comprender incentivos para cliente</t>
  </si>
  <si>
    <t>8. Realizar el nuevo diseño del modelo</t>
  </si>
  <si>
    <t>9. Realizar el prototipo del nuevo modelo (en casa o en el camino)</t>
  </si>
  <si>
    <t xml:space="preserve">10. Hacer las pruebas de calidad correspondientes con el producto y el empaque </t>
  </si>
  <si>
    <t xml:space="preserve">11. Obtener la aprobación por parte de todas las áreas involucradas </t>
  </si>
  <si>
    <t>12. Realizar prueba piloto del modelo de negocio con una muestra</t>
  </si>
  <si>
    <t>13. Verificar los resultados de la prueba y corregir errores para aumentar el modelo</t>
  </si>
  <si>
    <t xml:space="preserve">14. Realizar las mediciones a tener en cuenta </t>
  </si>
  <si>
    <t xml:space="preserve">15. Realizar las mediciones a tener en cuenta </t>
  </si>
  <si>
    <r>
      <rPr>
        <b/>
        <sz val="12"/>
        <rFont val="Calibri"/>
        <family val="2"/>
        <scheme val="minor"/>
      </rPr>
      <t>Material evitado puesto en el mercado:</t>
    </r>
    <r>
      <rPr>
        <sz val="12"/>
        <rFont val="Calibri"/>
        <family val="2"/>
        <scheme val="minor"/>
      </rPr>
      <t xml:space="preserve"> Hace referencia al material que se deja de poner el mercado por la implementación de un modelo de recarga. </t>
    </r>
  </si>
  <si>
    <t>Cantidad de producto vendido en modelo de recarga</t>
  </si>
  <si>
    <t>Peso del empaque antes del modelo de recarga (1)</t>
  </si>
  <si>
    <t>Participación sobre las ventas de la unidad de venta específica (1)</t>
  </si>
  <si>
    <t>Peso del empaque antes del modelo de recarga (2)</t>
  </si>
  <si>
    <t>Participación sobre las ventas de la unidad de venta específica (2)</t>
  </si>
  <si>
    <t>Peso del empaque antes del modelo de recarga (3)</t>
  </si>
  <si>
    <t>Participación sobre las ventas de la unidad de venta específica (3)</t>
  </si>
  <si>
    <t>Peso del empaque antes del modelo de recarga (4)</t>
  </si>
  <si>
    <t>Participación sobre las ventas de la unidad de venta específica (4)</t>
  </si>
  <si>
    <t>Peso del empaque antes del modelo de recarga (5)</t>
  </si>
  <si>
    <t>Participación sobre las ventas de la unidad de venta específica (5)</t>
  </si>
  <si>
    <t xml:space="preserve">Peso de material de empaque puesto en el mercado con el modelo de recarga.  </t>
  </si>
  <si>
    <t xml:space="preserve">Para este indicador es importante definir un meta relacionado con la cantidad de material que se quiere dejar de poner en el mercado, entre más cerca esté el indicador de la meta estará alcanzando el resultado esperado, si por el contrario el indicador es cercano a 0 deberá seguir mejorando y promoviendo su modelo de recarga. </t>
  </si>
  <si>
    <t>Retornabilidad</t>
  </si>
  <si>
    <t xml:space="preserve">Retornabilidad en casa: este modelo de negocio implica que las empresas recolecten envases en los hogares o instalaciones de los clientes, mediante un servicio de entrega y recolección.
Retornabilidad en el camino: este modelo de negocio implica que los usuarios reciban productos en envases reutilizables y luego son ellos mismos los que devuelvan esos envases en tiendas o puntos de entrega. </t>
  </si>
  <si>
    <t>Marketing</t>
  </si>
  <si>
    <t xml:space="preserve">Tecnología de la Información </t>
  </si>
  <si>
    <t>Jurídico</t>
  </si>
  <si>
    <t>Innovación y Desarrollo de Productos</t>
  </si>
  <si>
    <t>Sostenibilidad</t>
  </si>
  <si>
    <t>Gestión de clientes y proveedores</t>
  </si>
  <si>
    <t xml:space="preserve">Finanzas </t>
  </si>
  <si>
    <t>Proveedores de Envases</t>
  </si>
  <si>
    <t>Transportistas y Logística</t>
  </si>
  <si>
    <t xml:space="preserve">Centros de Limpieza </t>
  </si>
  <si>
    <t>Minoristas y Puntos de Venta</t>
  </si>
  <si>
    <t xml:space="preserve">1. Plantear el modelo logístico para la retornabilidad </t>
  </si>
  <si>
    <t xml:space="preserve">2. Identificar los costos del modelo de negocio y el beneficio económico </t>
  </si>
  <si>
    <t xml:space="preserve">4. Identificar si las características actuales de mi empaque permiten la retornabilidad del mismo </t>
  </si>
  <si>
    <t xml:space="preserve">5. Identificar las características que debo cambiar de mi empaque  </t>
  </si>
  <si>
    <t xml:space="preserve">6. Realizar el nuevo diseño </t>
  </si>
  <si>
    <t>7. Realizar el prototipo del nuevo empaque</t>
  </si>
  <si>
    <t xml:space="preserve">5. Hacer las pruebas de calidad correspondientes con el producto y el empaque </t>
  </si>
  <si>
    <t xml:space="preserve">6. Obtener la aprobación por parte de todas las áreas involucradas </t>
  </si>
  <si>
    <t xml:space="preserve">7. Realizar las prueba piloto del modelo de negocio </t>
  </si>
  <si>
    <t>8. Entender el modelo de incentivos</t>
  </si>
  <si>
    <t xml:space="preserve">9. Realizar las mediciones a tener en cuenta </t>
  </si>
  <si>
    <r>
      <rPr>
        <b/>
        <sz val="12"/>
        <rFont val="Calibri"/>
        <family val="2"/>
        <scheme val="minor"/>
      </rPr>
      <t>Porcentaje de material retornado:</t>
    </r>
    <r>
      <rPr>
        <sz val="12"/>
        <rFont val="Calibri"/>
        <family val="2"/>
        <scheme val="minor"/>
      </rPr>
      <t xml:space="preserve"> Hace referencia al material que se ha retornado por el modelo de retornabilidad a la organización que evita que se compre nuevo material. </t>
    </r>
  </si>
  <si>
    <t>Ventas año anterior</t>
  </si>
  <si>
    <t xml:space="preserve">Ventas año actual </t>
  </si>
  <si>
    <t xml:space="preserve">Material requerido para la producción de empaque año actual </t>
  </si>
  <si>
    <t xml:space="preserve">Si el indicador es cercano a 100% significa que la mayoría del material puesto en el mercado está retornando a la entidad y esta evitando que se compre nuevo material, por tanto, es el resultado ideal, por el contrario, si el indicador es cercano al 0% muy poco material está retornando y se debe reforzar el modelo de retornabilidad y la comunicación con el consumidor. </t>
  </si>
  <si>
    <r>
      <rPr>
        <b/>
        <sz val="12"/>
        <color theme="1"/>
        <rFont val="Calibri"/>
        <family val="2"/>
        <scheme val="minor"/>
      </rPr>
      <t>Cantidad de reutilización:</t>
    </r>
    <r>
      <rPr>
        <sz val="12"/>
        <color theme="1"/>
        <rFont val="Calibri"/>
        <family val="2"/>
        <scheme val="minor"/>
      </rPr>
      <t xml:space="preserve"> Hace referencia a la cantidad de veces que retorna el material a la empresa de origen  </t>
    </r>
  </si>
  <si>
    <t xml:space="preserve">Cantidad de veces que se ha reutilizado el empaque </t>
  </si>
  <si>
    <t xml:space="preserve">Cantidad de veces de reutilización posibles </t>
  </si>
  <si>
    <t xml:space="preserve">Material evitado total </t>
  </si>
  <si>
    <t xml:space="preserve">Peso del empaque anterior </t>
  </si>
  <si>
    <t xml:space="preserve">El indicador establece el porcentaje de veces que se ha retornado un empaque con respecto a la cantidad de veces que se ha proyectado que pueda ser retornado, por tanto, si el indicador establece un valor cercano al 100% se ha alcanzado la totalidad de retornos proyectados, por el contrario, si el indicador establece un valor cercano a 0% se ha retornado muy pocas veces con respecto a lo proyectado.   </t>
  </si>
  <si>
    <t>Reutilización B2B</t>
  </si>
  <si>
    <t xml:space="preserve">El empaque reutilizable se mueve entre empresas solamente. Se puede evidenciar tanto que una empresa reutilice su propio empaque de transporte (empaque terciario) hasta sistemas de reutilización a nivel de la industria, que se basan en operadores interconectados que gestionan un conjunto compartido de envases reutilizables estandarizados. </t>
  </si>
  <si>
    <t>Gestión de clientes</t>
  </si>
  <si>
    <t>Clientes B2B</t>
  </si>
  <si>
    <t>1.  Identificación de oportunidades</t>
  </si>
  <si>
    <t>2.  Evaluación de viabilidad</t>
  </si>
  <si>
    <t>3. Verificación de diseño de envase actual</t>
  </si>
  <si>
    <t>4. Realizar el prototipo del nuevo empaque</t>
  </si>
  <si>
    <t xml:space="preserve">5. Hacer las pruebas de calidad correspondientes </t>
  </si>
  <si>
    <t>6. Verificación de clientes potenciales, presentación del modelo y llegar a acuerdos</t>
  </si>
  <si>
    <t>7.  Desarrollo de la cadena de suministro eficiente</t>
  </si>
  <si>
    <t>8. Logística y almacenamiento</t>
  </si>
  <si>
    <t>9. Capacitación y educación</t>
  </si>
  <si>
    <t>10. Implementación Piloto</t>
  </si>
  <si>
    <t>11. Escalabilidad y expansión</t>
  </si>
  <si>
    <t xml:space="preserve">12. Realizar las métricas correspondientes </t>
  </si>
  <si>
    <t xml:space="preserve">Tiempo transcurrido (Meses) </t>
  </si>
  <si>
    <t xml:space="preserve">El indicador el porcentaje de veces que se ha utilizado un empaque con respecto a la cantidad de veces que se ha proyectado que pueda ser retornado, por tanto, si el indicador establece un valor cercano al 100% se ha alcanzado la totalidad de retornos proyectados, por el contrario, si el indicador estable un valor cercano a 0% se ha retornado muy pocas veces con respecto a lo proyectado.   </t>
  </si>
  <si>
    <t>Diseño para la Reciclabilidad</t>
  </si>
  <si>
    <t xml:space="preserve">Diseño para recuperar </t>
  </si>
  <si>
    <t>Busca mejorar las características del empaque para aumentar su potencial de reciclabilidad, usa prácticas como el evitar la mezcla de materiales, diseñar empaques en mono material, evitar los materiales multicapa e incluir estrategias de comunicación al consumidor que les permitan identificar los materiales para realizar un adecuado ejercicio de separación en la fuente.</t>
  </si>
  <si>
    <t xml:space="preserve">Recomendación </t>
  </si>
  <si>
    <t>En el diseño para la reciclabilidad se recomienda evaluar iniciativas relacionadas a la migración a monomateriales en el empaque, evitar la mezcla de materiales, disminuir el consumo de tintas, considerar materiales que cuenten con cadenas de valor consolidadas, y realizar una adecuada comunicación hacia los consumidores para la separación en la fuente</t>
  </si>
  <si>
    <t xml:space="preserve">Universidades y centros de investigación </t>
  </si>
  <si>
    <t xml:space="preserve">Asociaciones de recicladores </t>
  </si>
  <si>
    <t xml:space="preserve">1.Idetificar los tributos del empaque que pueden ser mejorados </t>
  </si>
  <si>
    <t xml:space="preserve">2. Seleccionar los atributos del empaque que serán cambiados </t>
  </si>
  <si>
    <t xml:space="preserve">3. Realizar el nuevo diseño </t>
  </si>
  <si>
    <t xml:space="preserve">7. Verificar los cambios con el consumidor </t>
  </si>
  <si>
    <t xml:space="preserve">8. Realizar las métricas correspondientes </t>
  </si>
  <si>
    <r>
      <rPr>
        <b/>
        <sz val="12"/>
        <color rgb="FF000000"/>
        <rFont val="Calibri"/>
        <scheme val="minor"/>
      </rPr>
      <t>Nivel de reciclabilidad:</t>
    </r>
    <r>
      <rPr>
        <sz val="12"/>
        <color rgb="FF000000"/>
        <rFont val="Calibri"/>
        <scheme val="minor"/>
      </rPr>
      <t xml:space="preserve"> Hace referencia a los materiales que están en el envase y empaque y puede ser reciclables de acuerdo con la consolidación de la cadena de valor. 
</t>
    </r>
    <r>
      <rPr>
        <sz val="12"/>
        <color rgb="FFFF0000"/>
        <rFont val="Calibri"/>
        <scheme val="minor"/>
      </rPr>
      <t xml:space="preserve">
</t>
    </r>
    <r>
      <rPr>
        <sz val="12"/>
        <color rgb="FF000000"/>
        <rFont val="Calibri"/>
        <scheme val="minor"/>
      </rPr>
      <t xml:space="preserve"> Los valores con (*) son obligatorios </t>
    </r>
  </si>
  <si>
    <t>Peso de componentes reciclables</t>
  </si>
  <si>
    <t>Potencial de reciclabilidad (0 a 1)</t>
  </si>
  <si>
    <t>Peso total del empaque*</t>
  </si>
  <si>
    <t>Resultado indicador</t>
  </si>
  <si>
    <t xml:space="preserve">Cantidad de material reciclable incorporado  </t>
  </si>
  <si>
    <t xml:space="preserve">Si el valor resultante está entre 80% y 100% indica que su empaque tiene un nivel de reciclabilidad Alto, entre 60% y 79% indica que su empaque tiene un nivel de reciclabilidad Medio-Alto, entre 50% y 59% indica que su empaque tiene un nivel de reciclabilidad Medio, entre 40% y 49% indica que su empaque tiene un nivel de reciclabilidad Medio-Bajo, y finalmente entre 0% y 39% indica que su empaque tiene un nivel de reciclabilidad Bajo, por tanto, hay una alta oportunidad de mejora.
</t>
  </si>
  <si>
    <t>Diseño para la Compostabilidad y biodegradabilidad</t>
  </si>
  <si>
    <t>Hace referencia a la inclusión de materiales de carácter renovables que permitan que los materiales retornen nuevamente al ciclo natural, se pueden descomponer por microorganismos, pero tienen diferentes condiciones y tiempos de degradación. Los plásticos compostables están diseñados para ser procesados en instalaciones de compostaje, mientras que los plásticos biodegradables pueden no descomponerse completamente o rápidamente en el medio ambiente.</t>
  </si>
  <si>
    <t>Para considerar el diseño para la compostabilidad se debe tener en cuenta la inclusión de materiales renovables que fácilmente puedan volver a su ciclo natural por procesos de compostabildiad y biodegradabildiad, sin embargo, se deben identificar cuáles son las capacidades de compostabilidad en las que se venden los productos. Adicionalmente, es importante hacer las pruebas necesarias para garantizar que el producto cumpla con los atributos anteriormente mencionados</t>
  </si>
  <si>
    <t>2. Seleccionar los proveedores de materiales</t>
  </si>
  <si>
    <t>5. Hacer las pruebas de calidad correspondientes</t>
  </si>
  <si>
    <r>
      <rPr>
        <b/>
        <sz val="12"/>
        <color rgb="FF000000"/>
        <rFont val="Calibri"/>
        <scheme val="minor"/>
      </rPr>
      <t>Nivel de compostabilidad o biodegradabilidad:</t>
    </r>
    <r>
      <rPr>
        <sz val="12"/>
        <color rgb="FF000000"/>
        <rFont val="Calibri"/>
        <scheme val="minor"/>
      </rPr>
      <t xml:space="preserve"> Hace referencia a los materiales que están en el envase y empaque y puede ser compostables o biodegradables.  
</t>
    </r>
    <r>
      <rPr>
        <sz val="12"/>
        <color rgb="FFFF0000"/>
        <rFont val="Calibri"/>
        <scheme val="minor"/>
      </rPr>
      <t xml:space="preserve">
</t>
    </r>
  </si>
  <si>
    <t>Factor de preferencia</t>
  </si>
  <si>
    <t>Peso total del empaque</t>
  </si>
  <si>
    <t xml:space="preserve">Cantidad de material compostable incorporado  </t>
  </si>
  <si>
    <t xml:space="preserve">Si el valor resultante es cercano a 100% indica que la mayoría del envase contiene materiales de carácter compostables o biodegradables y el empaque tienen un alto nivel de compostabildad, por el contrario, si el valor resultante es de 0% indica que un bajo porcentaje de materiales que pueden ser compostables o biodegradables, por tanto, hay una alta oportunidad de mejora. 
</t>
  </si>
  <si>
    <t xml:space="preserve">El indicador establece el porcentaje de veces que se ha retornado un empaque con respecto a la cantidad de veces que se ha proyectado que pueda ser retornado, por tanto, si el indicador establece un valor cercano al 100% se ha alcanzado la totalidad de retornos proyectados, por el contrario, si el indicador establece un valor cercano a 0% se ha retornado muy pocas veces con respecto a lo proyectado.  </t>
  </si>
  <si>
    <t>Busca mejorar las características del empaque para aumentar su potencial de reciclabilidad, usa prácticas como el evitar la mezcla de materiales, diseñar empaques en mono material, evitar los materiales multicapa e incluir estrategias de comunicación al consumidor que les permitan identificar los materiales para realizar un adecuado ejercicio de separación en la fuente</t>
  </si>
  <si>
    <t>Diseño para la Compostabilidad o biodegradabilidad</t>
  </si>
  <si>
    <t xml:space="preserve">Terciario </t>
  </si>
  <si>
    <t>EMPAQUE PRIMARIO</t>
  </si>
  <si>
    <t>Eliminación de material</t>
  </si>
  <si>
    <t>Reciclabilidad</t>
  </si>
  <si>
    <t>Compostabilidad</t>
  </si>
  <si>
    <t>EMPAQUE SECUNDARIO</t>
  </si>
  <si>
    <t>EMPAQUE TERCIARIO</t>
  </si>
  <si>
    <t xml:space="preserve">Concepto </t>
  </si>
  <si>
    <t xml:space="preserve">Definición </t>
  </si>
  <si>
    <t>B2B</t>
  </si>
  <si>
    <t xml:space="preserve">Es la abreviatura de business-to-business (de negocio a negocio) y hace referencia al intercambio de servicios, información y/o productos de una empresa a otra. </t>
  </si>
  <si>
    <t xml:space="preserve">Biodegradabilidad </t>
  </si>
  <si>
    <t>Es la capacidad que tiene una sustancia o producto para desintegrarse y descomponerse por la acción de microorganismos en elementos que se encuentran en la naturaleza tales como el dióxido de carbono (C02), agua o biomasa. Esta puede producirse en entornos ricos o pobres en oxígeno (Congreso de Colombia, 2022).</t>
  </si>
  <si>
    <t xml:space="preserve">Biobasado </t>
  </si>
  <si>
    <r>
      <rPr>
        <b/>
        <sz val="11"/>
        <color rgb="FF000000"/>
        <rFont val="Calibri"/>
        <family val="2"/>
        <scheme val="minor"/>
      </rPr>
      <t>Polímeros Bio-basados Naturales:</t>
    </r>
    <r>
      <rPr>
        <sz val="11"/>
        <color rgb="FF000000"/>
        <rFont val="Calibri"/>
        <family val="2"/>
        <scheme val="minor"/>
      </rPr>
      <t xml:space="preserve"> Estos polímeros se sintetizan mediante procesos biológicos en organismos vivos, como ocurre con los polisacáridos, la celulosa, los aceites vegetales y las proteínas, entre otros. Después de ser extraídos y purificados, pueden ser usados directamente en diversas áreas industriales.</t>
    </r>
  </si>
  <si>
    <r>
      <rPr>
        <b/>
        <sz val="11"/>
        <color rgb="FF000000"/>
        <rFont val="Calibri"/>
        <family val="2"/>
        <scheme val="minor"/>
      </rPr>
      <t>Polímeros Bio-basados Sintéticos:</t>
    </r>
    <r>
      <rPr>
        <sz val="11"/>
        <color rgb="FF000000"/>
        <rFont val="Calibri"/>
        <family val="2"/>
        <scheme val="minor"/>
      </rPr>
      <t xml:space="preserve"> los monómeros se derivan de fuentes de energía renovable, pero su conversión en polímeros involucra transformaciones químicas. Como sucede con el almidón o fécula de maíz, que puede ser hidrolizado para producir ácido láctico, y a través de procesos químicos más elaborados, se obtiene ácido poliláctico (PLA). (Acoplásticos, 2023)</t>
    </r>
  </si>
  <si>
    <t xml:space="preserve">Cadena de valor </t>
  </si>
  <si>
    <t xml:space="preserve">Se refiere al proceso completo que involucra la producción, distribución y todas las etapas intermedias relacionadas con ese material, desde su extracción o producción inicial hasta su llegada a disposición final o aprovechamiento. </t>
  </si>
  <si>
    <t xml:space="preserve">Cadena de valor consolidada </t>
  </si>
  <si>
    <t xml:space="preserve">Hace referencia a la cadena de valor del material que tiene capacidad instalada de tranformación, un precio del material estable, un interés por parte de la población recicladora, un conocimiento por parte del consumidor para su adeacuada separación en la fuente. </t>
  </si>
  <si>
    <t>Capacidad de un material orgánico de transformarse mediante un proceso aerobio de degradación, con aumento de temperatura de forma controlada; se realiza por acción de microorganismos en presencia de aire para generar el abono orgánico llamado compost (Alcaldía Mayor de Bogotá, Universidad Nacional de Colombia, 2014)</t>
  </si>
  <si>
    <t xml:space="preserve">Espacios vacíos </t>
  </si>
  <si>
    <t>Se refieren a áreas o volúmenes no ocupados por el producto o contenido del envase.</t>
  </si>
  <si>
    <t>Envase o empaque primario:</t>
  </si>
  <si>
    <t>Es aquel de primer nivel o interior, es decir, que se encuentra en contacto directo con el producto. Es la mínima unidad de empaque que se conserva desde la fabricación hasta el último eslabón de la cadena de comercialización, es decir, el consumidor (Res 1407/18).</t>
  </si>
  <si>
    <t>Envase o empaque de nivel medio – secundario:</t>
  </si>
  <si>
    <t>Es aquel diseñado para contener un número determinado de envases y empaques primarios con el fin de dar
protección adicional a las unidades de venta, de permitir una mejor manipulación o con fines comerciales
(Res 1407/18).</t>
  </si>
  <si>
    <t>Envase reutilizable (retornable):</t>
  </si>
  <si>
    <t>Es aquel que ha sido concebido, diseñado y comercializado para realizar múltiples circuitos o rotaciones a lo largo de su ciclo de vida, con el fin de alargar su vida útil y devolverle a los materiales su posibilidad de utilización en su función original, bajo procesos de acondicionamiento y cuya gestión está financiada, directa o indirectamente, por la empresa que los pone en el mercado (Res 1342/20).</t>
  </si>
  <si>
    <t xml:space="preserve">Ecodiseño </t>
  </si>
  <si>
    <t>Proceso integrado dentro del diseño y desarrollo, que tiene como objetivo reducir los impactos ambientales y mejorar de forma continua el desempeño ambiental de los productos a lo largo de su ciclo de vida, desde la extracción de materias primas hasta el fin de su vida útil (Congreso de Colombia, 2022).</t>
  </si>
  <si>
    <t xml:space="preserve">Fribas naturales </t>
  </si>
  <si>
    <t xml:space="preserve">Son materiales fibrosos que se obtienen directamente de fuentes naturales, como plantas, animales y minerales. </t>
  </si>
  <si>
    <t xml:space="preserve">Materiales renovables </t>
  </si>
  <si>
    <t>Los recursos renovables son susceptibles de ser restablecidos por otros de la misma característica y naturaleza, y pueden sufrir degradación ambiental. La degradación consiste en la reducción o desgaste de las cualidades inherentes al ambiente por la contaminación o polución y otros factores externos o naturales, que demeritan el entorno físico ambiental (CVC, 2021)</t>
  </si>
  <si>
    <t xml:space="preserve">Materiales no renovables </t>
  </si>
  <si>
    <t>Son llamados así debido a que existen cantidades limitadas y pueden llegar a agotarse, ya que su tasa de consumo es mayor que su tasa de renovación. (Murcia, 2017)</t>
  </si>
  <si>
    <t xml:space="preserve">Material reciclable </t>
  </si>
  <si>
    <t>Es un material que puede ser recolectado, procesado y transformado en nuevos productos o materiales después de su uso inicial</t>
  </si>
  <si>
    <t xml:space="preserve">Materiales reciclados </t>
  </si>
  <si>
    <t>Es cualquier material que ha sido previamente utilizado y procesado para su posterior reutilización en la fabricación de nuevos productos</t>
  </si>
  <si>
    <t>Mermas</t>
  </si>
  <si>
    <t>Es la pérdida o reducción en la cantidad, calidad o valor de un producto o materia prima durante un proceso de producción, almacenamiento, transporte o manipulación</t>
  </si>
  <si>
    <t>Recuperación posconsumo</t>
  </si>
  <si>
    <t>Fase en la que los productos o materiales que han sido utilizados y descartados por los consumidores se recolectan, se desensamblan o desmontan, y se procesan para su posterior reutilización o reciclaje</t>
  </si>
  <si>
    <t xml:space="preserve">Reducción </t>
  </si>
  <si>
    <t>Es el paso inicial y primordial al tratar de minimizar la producción de residuos desde su origen. Esto incluye la adopción de métodos de producción más eficientes o la eliminación de algún componente del producto, que buscan reducir tanto el consumo de recursos naturales como la generación de desechos.</t>
  </si>
  <si>
    <t>Reutilización</t>
  </si>
  <si>
    <t xml:space="preserve">La prolongación y adecuación de la vida útil de los residuos sólidos recuperados y que, mediante procesos, operaciones o técnicas devuelven a los materiales su posibilidad de utilización en su función original o en alguna relacionada, sin que para ello requieran procesos adicionales de transformación (Ministerio de Ambiente Vivienda y Desarrollo Territorial, 2004). </t>
  </si>
  <si>
    <t xml:space="preserve">Recuperación </t>
  </si>
  <si>
    <t>Se enfoca en la gestión responsable de los residuos y subproductos. Mediante procesos como el reciclaje y el compostaje, los materiales que ya no pueden ser reutilizados en su forma original se transforman en nuevos recursos, los cuales se reincorporan en la cadena de producción.</t>
  </si>
  <si>
    <t xml:space="preserve">Capacidad que tienen los materiales o productos en cumplir con la cadena de reciclaje de la mejor forma. </t>
  </si>
  <si>
    <t xml:space="preserve">Reciclaje </t>
  </si>
  <si>
    <t>Aquellos procesos mediante los cuales se transforman los materiales o residuos plásticos o en cualquier caso aprovechables, para devolverles su potencial de reincorporación como materia prima para la fabricación de nuevos productos (Res 1342/20).</t>
  </si>
  <si>
    <t>Posición</t>
  </si>
  <si>
    <t>Para pestaña definamos</t>
  </si>
  <si>
    <t>PRIMARIO</t>
  </si>
  <si>
    <t>SECUNDARIO</t>
  </si>
  <si>
    <t>TERCIARIO</t>
  </si>
  <si>
    <t xml:space="preserve">Eliminación de material </t>
  </si>
  <si>
    <t>Ecodiseño para reducir</t>
  </si>
  <si>
    <t xml:space="preserve">Uso de material renovable </t>
  </si>
  <si>
    <t xml:space="preserve">Inclusión de material reciclado </t>
  </si>
  <si>
    <t xml:space="preserve">Eficiencia de procesos </t>
  </si>
  <si>
    <t>Ecodiseño para reutilizar</t>
  </si>
  <si>
    <t xml:space="preserve">Retornabilidad </t>
  </si>
  <si>
    <t xml:space="preserve">Reutilización B2B </t>
  </si>
  <si>
    <t>Diseño para la reciclabilidad</t>
  </si>
  <si>
    <t xml:space="preserve">Ecodiseño para recuperar </t>
  </si>
  <si>
    <t xml:space="preserve">Diseño para la compostabilidad y biodegradabilidad </t>
  </si>
  <si>
    <t xml:space="preserve">Grande </t>
  </si>
  <si>
    <t>Su empresa puede tener una capacidad de inversión en iniciativas para la circularidad, por lo que se recomienda aprovechar ese potencial y trabajar en iniciativas que generen un gran impacto, adicionalmente, trabaje de la mano con los equipos de innovación y desarrollo de su organización, y asegúrese que la iniciativa esté alineada con los objetivos organizacionales.</t>
  </si>
  <si>
    <t>Más ventas</t>
  </si>
  <si>
    <t xml:space="preserve">Materiales </t>
  </si>
  <si>
    <t xml:space="preserve">Costos </t>
  </si>
  <si>
    <t xml:space="preserve">Material puesto en el mercado </t>
  </si>
  <si>
    <t xml:space="preserve">Porcentaje Materiales complejos </t>
  </si>
  <si>
    <t xml:space="preserve">Total </t>
  </si>
  <si>
    <t xml:space="preserve">Mediana </t>
  </si>
  <si>
    <t xml:space="preserve">Su empresa puede generar inversión en iniciativas de innovación para la circularidad, sin embargo, puede buscar alternativas con nivel medio de complejidad. En caso de contar con un equipo de innovación y desarrollo se recomienda que trabaje de la mano con su equipo. </t>
  </si>
  <si>
    <t>Producto 1</t>
  </si>
  <si>
    <t xml:space="preserve">Pequeña </t>
  </si>
  <si>
    <t xml:space="preserve">Su empresa puede tener un presupuesto limitado para las iniciativas de innovación, por lo que se recomienda iniciar por iniciativas con nivel medio o bajo de complejidad, y buscar que estén alineadas con los objetivos de su organización. </t>
  </si>
  <si>
    <t>Producto 2</t>
  </si>
  <si>
    <t xml:space="preserve">Micro </t>
  </si>
  <si>
    <t>Su empresa puede tener un presupuesto limitado para la iniciativas de innovación, por lo que se recomienda iniciar por iniciativas con nivel  bajo de complejidad, y buscar que estén alineadas con los objetivos de su organización. Recuerde que en el país hay organizaciones dispuestas a acompañarlo en su proceso de innovación.</t>
  </si>
  <si>
    <t>Producto 3</t>
  </si>
  <si>
    <t xml:space="preserve">¿Cuál es el nivel de apoyo de la organización para llevar a cabo los procesos de innovación?  </t>
  </si>
  <si>
    <t xml:space="preserve">Alto </t>
  </si>
  <si>
    <t>Cuenta con una oportunidad amplia para el desarrollo de innovación; no se limite a soluciones, piense fuera de la caja y llame a actores y aliados que puedan ser parte de la innovación para maximizar su alcance.</t>
  </si>
  <si>
    <t>Medio</t>
  </si>
  <si>
    <t>Cuenta con un oportunidad media para el desarrollo de innovación; sin embargo, tiene un alto potencial de implementar soluciones, su mayor aliado con los actores de su cadena, llame a aliados que puedan ser parte de la innovación para maximizar su alcance. Busque satisfacer los objetivos de su organización.</t>
  </si>
  <si>
    <t xml:space="preserve">Bajo </t>
  </si>
  <si>
    <t xml:space="preserve">Su oportunidad para el desarrollo de la innovación es limitada, sin embargo, busque generar un impacto en los objetivos de su organización a través de la innovación de sus envases y empaques. </t>
  </si>
  <si>
    <t xml:space="preserve">Si </t>
  </si>
  <si>
    <t xml:space="preserve">Lleva un paso adelante en el proceso de innovación. Escuche las necesidades de los diferentes actores de la cadena, exponga las necesidades de su organización y genere espacios colaborativos entre actores para crear una buena solución. </t>
  </si>
  <si>
    <t xml:space="preserve">No </t>
  </si>
  <si>
    <t xml:space="preserve">Hay una gran camino por recorrer. Empiece a crear conversaciones con los actores de su interés, asista a eventos de participación en los que pueda escuchar las necesidades de la cadena, y comience a buscar nuevas alianzas.  </t>
  </si>
  <si>
    <t xml:space="preserve">Lleva un paso adelante en el proceso de innovación. Escuche las necesidades de las diferentes áreas de su empresa, y genere espacios colaborativos con los representantes para crear una buena solución. </t>
  </si>
  <si>
    <t xml:space="preserve">Hay una gran camino por recorrer. Empiece a generar espacios colaborativos en los que las diferentes áreas participen y todos puedan aportar una idea. </t>
  </si>
  <si>
    <t>Su empresa estaría dispuesta o suele tomar decisiones basada en datos científicos, o es importante asegurar el soporte técnico de las afirmaciones con impacto ambiental</t>
  </si>
  <si>
    <t xml:space="preserve">Su organización estará dispuesta a generar lineamientos y procedimientos que permitan generar un sustento científico y basado en datos, por lo que va a tener el sustento suficiente para comunicar sus avances en innovación con certeza. </t>
  </si>
  <si>
    <t>Su organización puede tener una baja apertura a generar análisis basado en datos, es por esto, que al momento de realizar la innovación, debe enfocarse en escoger estrategias que no requieran de un análisis exhaustivo para comunicar sus avances.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</si>
</sst>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quot;$&quot;* #,##0_-;\-&quot;$&quot;* #,##0_-;_-&quot;$&quot;* &quot;-&quot;_-;_-@_-"/>
  </numFmts>
  <fonts count="43">
    <font>
      <sz val="11"/>
      <color theme="1"/>
      <name val="Calibri"/>
      <family val="2"/>
      <scheme val="minor"/>
    </font>
    <font>
      <sz val="12"/>
      <color theme="1"/>
      <name val="Calibri"/>
      <family val="2"/>
      <scheme val="minor"/>
    </font>
    <font>
      <b/>
      <sz val="11"/>
      <color theme="1"/>
      <name val="Calibri"/>
      <family val="2"/>
      <scheme val="minor"/>
    </font>
    <font>
      <sz val="8"/>
      <name val="Calibri"/>
      <family val="2"/>
      <scheme val="minor"/>
    </font>
    <font>
      <b/>
      <sz val="11"/>
      <color theme="0"/>
      <name val="Calibri"/>
      <family val="2"/>
      <scheme val="minor"/>
    </font>
    <font>
      <sz val="11"/>
      <color theme="0"/>
      <name val="Calibri"/>
      <family val="2"/>
      <scheme val="minor"/>
    </font>
    <font>
      <sz val="11"/>
      <color theme="1"/>
      <name val="Calibri"/>
      <family val="2"/>
      <scheme val="minor"/>
    </font>
    <font>
      <b/>
      <sz val="12"/>
      <color theme="0"/>
      <name val="Calibri"/>
      <family val="2"/>
      <scheme val="minor"/>
    </font>
    <font>
      <b/>
      <sz val="12"/>
      <color theme="1"/>
      <name val="Calibri"/>
      <family val="2"/>
      <scheme val="minor"/>
    </font>
    <font>
      <sz val="12"/>
      <color theme="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sz val="14"/>
      <color rgb="FF000000"/>
      <name val="Times"/>
      <family val="1"/>
    </font>
    <font>
      <b/>
      <sz val="16"/>
      <color theme="1"/>
      <name val="Calibri"/>
      <family val="2"/>
      <scheme val="minor"/>
    </font>
    <font>
      <b/>
      <sz val="28"/>
      <color rgb="FF6DBEB5"/>
      <name val="Helvetica"/>
      <family val="2"/>
    </font>
    <font>
      <i/>
      <sz val="16"/>
      <color theme="1"/>
      <name val="Calibri"/>
      <family val="2"/>
      <scheme val="minor"/>
    </font>
    <font>
      <i/>
      <sz val="18"/>
      <color theme="1"/>
      <name val="Calibri"/>
      <family val="2"/>
      <scheme val="minor"/>
    </font>
    <font>
      <i/>
      <sz val="11"/>
      <color theme="1"/>
      <name val="Calibri"/>
      <family val="2"/>
      <scheme val="minor"/>
    </font>
    <font>
      <u/>
      <sz val="11"/>
      <color theme="10"/>
      <name val="Calibri"/>
      <family val="2"/>
      <scheme val="minor"/>
    </font>
    <font>
      <u/>
      <sz val="10"/>
      <color theme="10"/>
      <name val="Calibri"/>
      <family val="2"/>
      <scheme val="minor"/>
    </font>
    <font>
      <u/>
      <sz val="24"/>
      <name val="Calibri"/>
      <family val="2"/>
      <scheme val="minor"/>
    </font>
    <font>
      <u/>
      <sz val="12"/>
      <color theme="10"/>
      <name val="Calibri"/>
      <family val="2"/>
      <scheme val="minor"/>
    </font>
    <font>
      <b/>
      <u/>
      <sz val="12"/>
      <color theme="1"/>
      <name val="Calibri"/>
      <family val="2"/>
      <scheme val="minor"/>
    </font>
    <font>
      <u/>
      <sz val="12"/>
      <color theme="1"/>
      <name val="Calibri"/>
      <family val="2"/>
      <scheme val="minor"/>
    </font>
    <font>
      <sz val="12"/>
      <name val="Calibri"/>
      <family val="2"/>
      <scheme val="minor"/>
    </font>
    <font>
      <b/>
      <sz val="12"/>
      <color rgb="FF000000"/>
      <name val="Calibri"/>
      <family val="2"/>
      <scheme val="minor"/>
    </font>
    <font>
      <sz val="12"/>
      <color rgb="FF000000"/>
      <name val="Calibri"/>
      <family val="2"/>
      <scheme val="minor"/>
    </font>
    <font>
      <sz val="11"/>
      <color rgb="FFFF0000"/>
      <name val="Calibri"/>
      <family val="2"/>
      <scheme val="minor"/>
    </font>
    <font>
      <sz val="12"/>
      <color rgb="FFFF0000"/>
      <name val="Calibri"/>
      <family val="2"/>
      <scheme val="minor"/>
    </font>
    <font>
      <b/>
      <sz val="14"/>
      <color theme="0"/>
      <name val="Calibri"/>
      <family val="2"/>
      <scheme val="minor"/>
    </font>
    <font>
      <b/>
      <sz val="12"/>
      <name val="Calibri"/>
      <family val="2"/>
      <scheme val="minor"/>
    </font>
    <font>
      <b/>
      <sz val="11"/>
      <color rgb="FF000000"/>
      <name val="Calibri"/>
      <family val="2"/>
      <scheme val="minor"/>
    </font>
    <font>
      <sz val="11"/>
      <color rgb="FF000000"/>
      <name val="Calibri"/>
      <family val="2"/>
      <scheme val="minor"/>
    </font>
    <font>
      <b/>
      <i/>
      <sz val="12"/>
      <color theme="1"/>
      <name val="Calibri"/>
      <family val="2"/>
      <scheme val="minor"/>
    </font>
    <font>
      <i/>
      <sz val="16"/>
      <color rgb="FF9ABB9B"/>
      <name val="Calibri"/>
      <family val="2"/>
      <scheme val="minor"/>
    </font>
    <font>
      <i/>
      <sz val="16"/>
      <color theme="2" tint="-9.9978637043366805E-2"/>
      <name val="Calibri"/>
      <family val="2"/>
      <scheme val="minor"/>
    </font>
    <font>
      <b/>
      <sz val="28"/>
      <color rgb="FF29363B"/>
      <name val="Calibri"/>
      <family val="2"/>
      <scheme val="minor"/>
    </font>
    <font>
      <b/>
      <sz val="28"/>
      <color rgb="FF6DBEB5"/>
      <name val="Calibri"/>
      <family val="2"/>
      <scheme val="minor"/>
    </font>
    <font>
      <sz val="10"/>
      <color theme="1"/>
      <name val="Calibri"/>
      <family val="2"/>
      <scheme val="minor"/>
    </font>
    <font>
      <b/>
      <sz val="12"/>
      <color rgb="FF000000"/>
      <name val="Calibri"/>
      <scheme val="minor"/>
    </font>
    <font>
      <sz val="12"/>
      <color rgb="FF000000"/>
      <name val="Calibri"/>
      <scheme val="minor"/>
    </font>
    <font>
      <sz val="12"/>
      <color rgb="FFFF0000"/>
      <name val="Calibri"/>
      <scheme val="minor"/>
    </font>
  </fonts>
  <fills count="12">
    <fill>
      <patternFill patternType="none"/>
    </fill>
    <fill>
      <patternFill patternType="gray125"/>
    </fill>
    <fill>
      <patternFill patternType="solid">
        <fgColor rgb="FF6DBEB5"/>
        <bgColor indexed="64"/>
      </patternFill>
    </fill>
    <fill>
      <patternFill patternType="solid">
        <fgColor rgb="FF29363B"/>
        <bgColor indexed="64"/>
      </patternFill>
    </fill>
    <fill>
      <patternFill patternType="solid">
        <fgColor rgb="FF9ABB9B"/>
        <bgColor indexed="64"/>
      </patternFill>
    </fill>
    <fill>
      <patternFill patternType="solid">
        <fgColor rgb="FFD0F1EF"/>
        <bgColor indexed="64"/>
      </patternFill>
    </fill>
    <fill>
      <patternFill patternType="solid">
        <fgColor theme="2"/>
        <bgColor indexed="64"/>
      </patternFill>
    </fill>
    <fill>
      <patternFill patternType="solid">
        <fgColor theme="2" tint="-9.9978637043366805E-2"/>
        <bgColor indexed="64"/>
      </patternFill>
    </fill>
    <fill>
      <patternFill patternType="solid">
        <fgColor rgb="FFE8E6E6"/>
        <bgColor indexed="64"/>
      </patternFill>
    </fill>
    <fill>
      <patternFill patternType="solid">
        <fgColor theme="0"/>
        <bgColor indexed="64"/>
      </patternFill>
    </fill>
    <fill>
      <patternFill patternType="solid">
        <fgColor rgb="FF0F1415"/>
        <bgColor indexed="64"/>
      </patternFill>
    </fill>
    <fill>
      <patternFill patternType="solid">
        <fgColor theme="0" tint="-0.14999847407452621"/>
        <bgColor indexed="64"/>
      </patternFill>
    </fill>
  </fills>
  <borders count="16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1"/>
      </left>
      <right style="thin">
        <color theme="1"/>
      </right>
      <top style="thin">
        <color theme="1"/>
      </top>
      <bottom/>
      <diagonal/>
    </border>
    <border>
      <left style="medium">
        <color theme="1"/>
      </left>
      <right/>
      <top style="medium">
        <color theme="1"/>
      </top>
      <bottom/>
      <diagonal/>
    </border>
    <border>
      <left style="thin">
        <color theme="1"/>
      </left>
      <right style="thin">
        <color theme="1"/>
      </right>
      <top style="medium">
        <color theme="1"/>
      </top>
      <bottom/>
      <diagonal/>
    </border>
    <border>
      <left style="thin">
        <color theme="1"/>
      </left>
      <right style="medium">
        <color theme="1"/>
      </right>
      <top style="medium">
        <color theme="1"/>
      </top>
      <bottom/>
      <diagonal/>
    </border>
    <border>
      <left style="medium">
        <color theme="1"/>
      </left>
      <right style="thin">
        <color theme="1"/>
      </right>
      <top style="thin">
        <color theme="1"/>
      </top>
      <bottom style="medium">
        <color theme="1"/>
      </bottom>
      <diagonal/>
    </border>
    <border>
      <left/>
      <right style="medium">
        <color theme="1"/>
      </right>
      <top style="medium">
        <color theme="1"/>
      </top>
      <bottom/>
      <diagonal/>
    </border>
    <border>
      <left style="thin">
        <color theme="1"/>
      </left>
      <right style="thin">
        <color theme="1"/>
      </right>
      <top style="thin">
        <color theme="1"/>
      </top>
      <bottom style="medium">
        <color theme="1"/>
      </bottom>
      <diagonal/>
    </border>
    <border>
      <left style="medium">
        <color theme="1"/>
      </left>
      <right/>
      <top/>
      <bottom/>
      <diagonal/>
    </border>
    <border>
      <left/>
      <right/>
      <top style="medium">
        <color theme="1"/>
      </top>
      <bottom/>
      <diagonal/>
    </border>
    <border>
      <left/>
      <right/>
      <top/>
      <bottom style="medium">
        <color theme="1"/>
      </bottom>
      <diagonal/>
    </border>
    <border>
      <left/>
      <right/>
      <top style="medium">
        <color theme="1"/>
      </top>
      <bottom style="thin">
        <color indexed="64"/>
      </bottom>
      <diagonal/>
    </border>
    <border>
      <left/>
      <right/>
      <top style="thin">
        <color indexed="64"/>
      </top>
      <bottom style="medium">
        <color theme="1"/>
      </bottom>
      <diagonal/>
    </border>
    <border>
      <left/>
      <right style="thin">
        <color theme="1"/>
      </right>
      <top style="medium">
        <color theme="1"/>
      </top>
      <bottom/>
      <diagonal/>
    </border>
    <border>
      <left style="thin">
        <color theme="1"/>
      </left>
      <right/>
      <top style="medium">
        <color theme="1"/>
      </top>
      <bottom style="thin">
        <color indexed="64"/>
      </bottom>
      <diagonal/>
    </border>
    <border>
      <left style="thin">
        <color theme="1"/>
      </left>
      <right/>
      <top style="thin">
        <color indexed="64"/>
      </top>
      <bottom style="medium">
        <color theme="1"/>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right style="medium">
        <color theme="1"/>
      </right>
      <top style="medium">
        <color theme="1"/>
      </top>
      <bottom style="thin">
        <color indexed="64"/>
      </bottom>
      <diagonal/>
    </border>
    <border>
      <left/>
      <right style="medium">
        <color theme="1"/>
      </right>
      <top style="thin">
        <color indexed="64"/>
      </top>
      <bottom style="medium">
        <color theme="1"/>
      </bottom>
      <diagonal/>
    </border>
    <border>
      <left style="medium">
        <color indexed="64"/>
      </left>
      <right style="thin">
        <color theme="1"/>
      </right>
      <top style="medium">
        <color indexed="64"/>
      </top>
      <bottom style="thin">
        <color theme="1"/>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theme="1"/>
      </top>
      <bottom style="medium">
        <color indexed="64"/>
      </bottom>
      <diagonal/>
    </border>
    <border>
      <left/>
      <right/>
      <top style="medium">
        <color theme="1"/>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1"/>
      </left>
      <right style="thin">
        <color theme="1"/>
      </right>
      <top style="medium">
        <color indexed="64"/>
      </top>
      <bottom style="thin">
        <color theme="1"/>
      </bottom>
      <diagonal/>
    </border>
    <border>
      <left/>
      <right style="thin">
        <color indexed="64"/>
      </right>
      <top/>
      <bottom style="thin">
        <color indexed="64"/>
      </bottom>
      <diagonal/>
    </border>
    <border>
      <left style="medium">
        <color rgb="FF0F1415"/>
      </left>
      <right/>
      <top style="medium">
        <color rgb="FF0F1415"/>
      </top>
      <bottom/>
      <diagonal/>
    </border>
    <border>
      <left/>
      <right/>
      <top style="medium">
        <color rgb="FF0F1415"/>
      </top>
      <bottom/>
      <diagonal/>
    </border>
    <border>
      <left/>
      <right style="thin">
        <color theme="1"/>
      </right>
      <top style="medium">
        <color rgb="FF0F1415"/>
      </top>
      <bottom/>
      <diagonal/>
    </border>
    <border>
      <left style="thin">
        <color theme="1"/>
      </left>
      <right style="thin">
        <color theme="1"/>
      </right>
      <top style="medium">
        <color rgb="FF0F1415"/>
      </top>
      <bottom/>
      <diagonal/>
    </border>
    <border>
      <left style="thin">
        <color theme="1"/>
      </left>
      <right style="medium">
        <color rgb="FF0F1415"/>
      </right>
      <top style="medium">
        <color rgb="FF0F1415"/>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theme="1"/>
      </right>
      <top style="medium">
        <color indexed="64"/>
      </top>
      <bottom style="medium">
        <color indexed="64"/>
      </bottom>
      <diagonal/>
    </border>
    <border>
      <left style="thin">
        <color theme="1"/>
      </left>
      <right style="thin">
        <color theme="1"/>
      </right>
      <top style="medium">
        <color indexed="64"/>
      </top>
      <bottom style="medium">
        <color indexed="64"/>
      </bottom>
      <diagonal/>
    </border>
    <border>
      <left style="thin">
        <color theme="1"/>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theme="1"/>
      </left>
      <right/>
      <top/>
      <bottom/>
      <diagonal/>
    </border>
    <border>
      <left style="thin">
        <color theme="1"/>
      </left>
      <right/>
      <top style="medium">
        <color theme="1"/>
      </top>
      <bottom/>
      <diagonal/>
    </border>
    <border>
      <left style="thin">
        <color indexed="64"/>
      </left>
      <right style="medium">
        <color indexed="64"/>
      </right>
      <top style="thin">
        <color indexed="64"/>
      </top>
      <bottom/>
      <diagonal/>
    </border>
    <border>
      <left style="thin">
        <color rgb="FF29363B"/>
      </left>
      <right style="thin">
        <color rgb="FF29363B"/>
      </right>
      <top style="thin">
        <color rgb="FF29363B"/>
      </top>
      <bottom style="thin">
        <color rgb="FF29363B"/>
      </bottom>
      <diagonal/>
    </border>
    <border>
      <left style="thin">
        <color rgb="FF29363B"/>
      </left>
      <right/>
      <top style="thin">
        <color rgb="FF29363B"/>
      </top>
      <bottom style="thin">
        <color rgb="FF29363B"/>
      </bottom>
      <diagonal/>
    </border>
    <border>
      <left/>
      <right style="thin">
        <color rgb="FF29363B"/>
      </right>
      <top style="thin">
        <color rgb="FF29363B"/>
      </top>
      <bottom style="thin">
        <color rgb="FF29363B"/>
      </bottom>
      <diagonal/>
    </border>
    <border>
      <left/>
      <right/>
      <top style="thin">
        <color rgb="FF29363B"/>
      </top>
      <bottom style="thin">
        <color rgb="FF29363B"/>
      </bottom>
      <diagonal/>
    </border>
    <border>
      <left/>
      <right/>
      <top/>
      <bottom style="medium">
        <color rgb="FF29363B"/>
      </bottom>
      <diagonal/>
    </border>
    <border>
      <left/>
      <right/>
      <top style="medium">
        <color rgb="FF29363B"/>
      </top>
      <bottom style="medium">
        <color rgb="FF29363B"/>
      </bottom>
      <diagonal/>
    </border>
    <border>
      <left/>
      <right style="medium">
        <color rgb="FF29363B"/>
      </right>
      <top style="medium">
        <color rgb="FF29363B"/>
      </top>
      <bottom style="medium">
        <color rgb="FF29363B"/>
      </bottom>
      <diagonal/>
    </border>
    <border>
      <left/>
      <right style="thin">
        <color theme="1"/>
      </right>
      <top/>
      <bottom/>
      <diagonal/>
    </border>
    <border>
      <left style="thin">
        <color theme="1"/>
      </left>
      <right style="thin">
        <color theme="1"/>
      </right>
      <top/>
      <bottom/>
      <diagonal/>
    </border>
    <border>
      <left style="thin">
        <color theme="1"/>
      </left>
      <right style="medium">
        <color theme="1"/>
      </right>
      <top/>
      <bottom/>
      <diagonal/>
    </border>
    <border>
      <left/>
      <right/>
      <top/>
      <bottom style="thin">
        <color rgb="FF29363B"/>
      </bottom>
      <diagonal/>
    </border>
    <border>
      <left/>
      <right/>
      <top style="medium">
        <color rgb="FF29363B"/>
      </top>
      <bottom/>
      <diagonal/>
    </border>
    <border>
      <left/>
      <right style="medium">
        <color rgb="FF29363B"/>
      </right>
      <top/>
      <bottom style="medium">
        <color rgb="FF29363B"/>
      </bottom>
      <diagonal/>
    </border>
    <border>
      <left style="medium">
        <color rgb="FF29363B"/>
      </left>
      <right style="thin">
        <color rgb="FF29363B"/>
      </right>
      <top style="medium">
        <color rgb="FF29363B"/>
      </top>
      <bottom style="thin">
        <color rgb="FF29363B"/>
      </bottom>
      <diagonal/>
    </border>
    <border>
      <left style="medium">
        <color rgb="FF29363B"/>
      </left>
      <right style="thin">
        <color rgb="FF29363B"/>
      </right>
      <top style="thin">
        <color rgb="FF29363B"/>
      </top>
      <bottom style="thin">
        <color rgb="FF29363B"/>
      </bottom>
      <diagonal/>
    </border>
    <border>
      <left style="thin">
        <color rgb="FF29363B"/>
      </left>
      <right style="thin">
        <color rgb="FF29363B"/>
      </right>
      <top/>
      <bottom style="thin">
        <color rgb="FF29363B"/>
      </bottom>
      <diagonal/>
    </border>
    <border>
      <left style="medium">
        <color rgb="FF29363B"/>
      </left>
      <right style="thin">
        <color rgb="FF29363B"/>
      </right>
      <top style="thin">
        <color rgb="FF29363B"/>
      </top>
      <bottom/>
      <diagonal/>
    </border>
    <border>
      <left style="thin">
        <color rgb="FF29363B"/>
      </left>
      <right style="thin">
        <color rgb="FF29363B"/>
      </right>
      <top style="thin">
        <color rgb="FF29363B"/>
      </top>
      <bottom/>
      <diagonal/>
    </border>
    <border>
      <left style="medium">
        <color theme="1"/>
      </left>
      <right style="thin">
        <color theme="1"/>
      </right>
      <top/>
      <bottom style="medium">
        <color theme="1"/>
      </bottom>
      <diagonal/>
    </border>
    <border>
      <left style="thin">
        <color theme="1"/>
      </left>
      <right style="thin">
        <color theme="1"/>
      </right>
      <top/>
      <bottom style="medium">
        <color theme="1"/>
      </bottom>
      <diagonal/>
    </border>
    <border>
      <left style="thin">
        <color theme="1"/>
      </left>
      <right/>
      <top/>
      <bottom style="medium">
        <color theme="1"/>
      </bottom>
      <diagonal/>
    </border>
    <border>
      <left/>
      <right style="medium">
        <color theme="1"/>
      </right>
      <top/>
      <bottom style="medium">
        <color theme="1"/>
      </bottom>
      <diagonal/>
    </border>
    <border>
      <left style="medium">
        <color rgb="FF29363B"/>
      </left>
      <right style="thin">
        <color theme="1"/>
      </right>
      <top style="medium">
        <color rgb="FF29363B"/>
      </top>
      <bottom style="medium">
        <color rgb="FF29363B"/>
      </bottom>
      <diagonal/>
    </border>
    <border>
      <left style="thin">
        <color theme="1"/>
      </left>
      <right style="thin">
        <color theme="1"/>
      </right>
      <top style="medium">
        <color rgb="FF29363B"/>
      </top>
      <bottom style="medium">
        <color rgb="FF29363B"/>
      </bottom>
      <diagonal/>
    </border>
    <border>
      <left style="thin">
        <color theme="1"/>
      </left>
      <right/>
      <top style="medium">
        <color rgb="FF29363B"/>
      </top>
      <bottom style="medium">
        <color rgb="FF29363B"/>
      </bottom>
      <diagonal/>
    </border>
    <border>
      <left style="thin">
        <color indexed="64"/>
      </left>
      <right style="thin">
        <color indexed="64"/>
      </right>
      <top style="medium">
        <color rgb="FF29363B"/>
      </top>
      <bottom style="medium">
        <color rgb="FF29363B"/>
      </bottom>
      <diagonal/>
    </border>
    <border>
      <left style="thin">
        <color indexed="64"/>
      </left>
      <right style="medium">
        <color rgb="FF29363B"/>
      </right>
      <top style="medium">
        <color rgb="FF29363B"/>
      </top>
      <bottom style="medium">
        <color rgb="FF29363B"/>
      </bottom>
      <diagonal/>
    </border>
    <border>
      <left/>
      <right style="medium">
        <color rgb="FF29363B"/>
      </right>
      <top style="medium">
        <color rgb="FF29363B"/>
      </top>
      <bottom/>
      <diagonal/>
    </border>
    <border>
      <left/>
      <right style="medium">
        <color rgb="FF29363B"/>
      </right>
      <top/>
      <bottom/>
      <diagonal/>
    </border>
    <border>
      <left style="medium">
        <color rgb="FF29363B"/>
      </left>
      <right style="slantDashDot">
        <color rgb="FF29363B"/>
      </right>
      <top/>
      <bottom/>
      <diagonal/>
    </border>
    <border>
      <left style="medium">
        <color rgb="FF29363B"/>
      </left>
      <right style="slantDashDot">
        <color rgb="FF29363B"/>
      </right>
      <top/>
      <bottom style="medium">
        <color rgb="FF29363B"/>
      </bottom>
      <diagonal/>
    </border>
    <border>
      <left/>
      <right style="thin">
        <color indexed="64"/>
      </right>
      <top style="thin">
        <color rgb="FF29363B"/>
      </top>
      <bottom/>
      <diagonal/>
    </border>
    <border>
      <left/>
      <right/>
      <top style="thin">
        <color rgb="FF29363B"/>
      </top>
      <bottom/>
      <diagonal/>
    </border>
    <border>
      <left style="thin">
        <color rgb="FF29363B"/>
      </left>
      <right style="thin">
        <color rgb="FF29363B"/>
      </right>
      <top style="thin">
        <color rgb="FF29363B"/>
      </top>
      <bottom style="thin">
        <color theme="0"/>
      </bottom>
      <diagonal/>
    </border>
    <border>
      <left style="thin">
        <color rgb="FF29363B"/>
      </left>
      <right style="thin">
        <color rgb="FF29363B"/>
      </right>
      <top/>
      <bottom style="thin">
        <color theme="0"/>
      </bottom>
      <diagonal/>
    </border>
    <border>
      <left style="thin">
        <color rgb="FF29363B"/>
      </left>
      <right style="thin">
        <color rgb="FF29363B"/>
      </right>
      <top/>
      <bottom/>
      <diagonal/>
    </border>
    <border>
      <left style="thin">
        <color rgb="FF29363B"/>
      </left>
      <right style="thin">
        <color rgb="FF29363B"/>
      </right>
      <top style="thin">
        <color theme="0"/>
      </top>
      <bottom style="thin">
        <color theme="0"/>
      </bottom>
      <diagonal/>
    </border>
    <border>
      <left style="thin">
        <color theme="0"/>
      </left>
      <right style="thin">
        <color indexed="64"/>
      </right>
      <top style="thin">
        <color indexed="64"/>
      </top>
      <bottom style="thin">
        <color indexed="64"/>
      </bottom>
      <diagonal/>
    </border>
    <border>
      <left style="thin">
        <color theme="0"/>
      </left>
      <right style="thin">
        <color theme="0"/>
      </right>
      <top style="thin">
        <color indexed="64"/>
      </top>
      <bottom style="thin">
        <color indexed="64"/>
      </bottom>
      <diagonal/>
    </border>
    <border>
      <left style="thin">
        <color theme="0"/>
      </left>
      <right/>
      <top style="thin">
        <color indexed="64"/>
      </top>
      <bottom style="thin">
        <color indexed="64"/>
      </bottom>
      <diagonal/>
    </border>
    <border>
      <left style="medium">
        <color rgb="FF29363B"/>
      </left>
      <right style="slantDashDot">
        <color rgb="FF29363B"/>
      </right>
      <top style="thin">
        <color theme="0"/>
      </top>
      <bottom/>
      <diagonal/>
    </border>
    <border>
      <left style="medium">
        <color indexed="64"/>
      </left>
      <right style="thin">
        <color theme="1"/>
      </right>
      <top style="medium">
        <color indexed="64"/>
      </top>
      <bottom/>
      <diagonal/>
    </border>
    <border>
      <left style="thin">
        <color theme="1"/>
      </left>
      <right style="thin">
        <color theme="1"/>
      </right>
      <top style="medium">
        <color indexed="64"/>
      </top>
      <bottom/>
      <diagonal/>
    </border>
    <border>
      <left style="medium">
        <color indexed="64"/>
      </left>
      <right style="thin">
        <color theme="1"/>
      </right>
      <top style="thin">
        <color theme="0"/>
      </top>
      <bottom style="medium">
        <color indexed="64"/>
      </bottom>
      <diagonal/>
    </border>
    <border>
      <left style="medium">
        <color indexed="64"/>
      </left>
      <right style="thin">
        <color theme="1"/>
      </right>
      <top style="thin">
        <color theme="0"/>
      </top>
      <bottom/>
      <diagonal/>
    </border>
    <border>
      <left style="thin">
        <color theme="1"/>
      </left>
      <right style="thin">
        <color theme="1"/>
      </right>
      <top style="thin">
        <color theme="0"/>
      </top>
      <bottom/>
      <diagonal/>
    </border>
    <border>
      <left style="thin">
        <color theme="1"/>
      </left>
      <right style="thin">
        <color theme="1"/>
      </right>
      <top style="thin">
        <color theme="0"/>
      </top>
      <bottom style="medium">
        <color indexed="64"/>
      </bottom>
      <diagonal/>
    </border>
    <border>
      <left style="thin">
        <color indexed="64"/>
      </left>
      <right style="thin">
        <color indexed="64"/>
      </right>
      <top style="thin">
        <color indexed="64"/>
      </top>
      <bottom style="thin">
        <color theme="0"/>
      </bottom>
      <diagonal/>
    </border>
    <border>
      <left style="thin">
        <color theme="0"/>
      </left>
      <right style="thin">
        <color theme="0"/>
      </right>
      <top/>
      <bottom style="thin">
        <color indexed="64"/>
      </bottom>
      <diagonal/>
    </border>
    <border>
      <left style="thin">
        <color theme="0"/>
      </left>
      <right style="thin">
        <color indexed="64"/>
      </right>
      <top/>
      <bottom style="thin">
        <color indexed="64"/>
      </bottom>
      <diagonal/>
    </border>
    <border>
      <left/>
      <right style="thin">
        <color indexed="64"/>
      </right>
      <top style="medium">
        <color rgb="FF29363B"/>
      </top>
      <bottom style="medium">
        <color rgb="FF29363B"/>
      </bottom>
      <diagonal/>
    </border>
    <border>
      <left style="medium">
        <color rgb="FF29363B"/>
      </left>
      <right style="thin">
        <color theme="1"/>
      </right>
      <top style="medium">
        <color rgb="FF29363B"/>
      </top>
      <bottom/>
      <diagonal/>
    </border>
    <border>
      <left style="thin">
        <color theme="1"/>
      </left>
      <right style="thin">
        <color theme="1"/>
      </right>
      <top style="medium">
        <color rgb="FF29363B"/>
      </top>
      <bottom/>
      <diagonal/>
    </border>
    <border>
      <left style="medium">
        <color indexed="64"/>
      </left>
      <right style="thin">
        <color indexed="64"/>
      </right>
      <top style="thin">
        <color indexed="64"/>
      </top>
      <bottom style="medium">
        <color indexed="64"/>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bottom style="thin">
        <color theme="1"/>
      </bottom>
      <diagonal/>
    </border>
    <border>
      <left/>
      <right style="thin">
        <color indexed="64"/>
      </right>
      <top/>
      <bottom style="thin">
        <color theme="1"/>
      </bottom>
      <diagonal/>
    </border>
    <border>
      <left/>
      <right style="thin">
        <color indexed="64"/>
      </right>
      <top style="medium">
        <color indexed="64"/>
      </top>
      <bottom/>
      <diagonal/>
    </border>
    <border>
      <left style="thin">
        <color indexed="64"/>
      </left>
      <right style="medium">
        <color indexed="64"/>
      </right>
      <top/>
      <bottom style="thin">
        <color indexed="64"/>
      </bottom>
      <diagonal/>
    </border>
    <border>
      <left style="medium">
        <color indexed="64"/>
      </left>
      <right/>
      <top/>
      <bottom/>
      <diagonal/>
    </border>
    <border>
      <left/>
      <right style="thin">
        <color indexed="64"/>
      </right>
      <top style="thin">
        <color indexed="64"/>
      </top>
      <bottom/>
      <diagonal/>
    </border>
    <border>
      <left style="medium">
        <color indexed="64"/>
      </left>
      <right/>
      <top/>
      <bottom style="thin">
        <color indexed="64"/>
      </bottom>
      <diagonal/>
    </border>
    <border>
      <left style="medium">
        <color indexed="64"/>
      </left>
      <right/>
      <top style="medium">
        <color indexed="64"/>
      </top>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theme="1"/>
      </left>
      <right style="medium">
        <color indexed="64"/>
      </right>
      <top style="medium">
        <color indexed="64"/>
      </top>
      <bottom style="thin">
        <color theme="1"/>
      </bottom>
      <diagonal/>
    </border>
    <border>
      <left style="medium">
        <color indexed="64"/>
      </left>
      <right style="thin">
        <color rgb="FF29363B"/>
      </right>
      <top/>
      <bottom style="thin">
        <color rgb="FF29363B"/>
      </bottom>
      <diagonal/>
    </border>
    <border>
      <left style="thin">
        <color rgb="FF29363B"/>
      </left>
      <right style="medium">
        <color indexed="64"/>
      </right>
      <top/>
      <bottom style="thin">
        <color rgb="FF29363B"/>
      </bottom>
      <diagonal/>
    </border>
    <border>
      <left style="medium">
        <color indexed="64"/>
      </left>
      <right/>
      <top style="medium">
        <color theme="1"/>
      </top>
      <bottom/>
      <diagonal/>
    </border>
    <border>
      <left style="medium">
        <color theme="1"/>
      </left>
      <right style="medium">
        <color indexed="64"/>
      </right>
      <top style="medium">
        <color theme="1"/>
      </top>
      <bottom/>
      <diagonal/>
    </border>
    <border>
      <left style="thin">
        <color theme="1"/>
      </left>
      <right style="medium">
        <color indexed="64"/>
      </right>
      <top style="medium">
        <color theme="1"/>
      </top>
      <bottom style="thin">
        <color theme="1"/>
      </bottom>
      <diagonal/>
    </border>
    <border>
      <left style="thin">
        <color theme="1"/>
      </left>
      <right style="medium">
        <color indexed="64"/>
      </right>
      <top style="thin">
        <color theme="1"/>
      </top>
      <bottom/>
      <diagonal/>
    </border>
    <border>
      <left/>
      <right style="medium">
        <color indexed="64"/>
      </right>
      <top/>
      <bottom style="medium">
        <color rgb="FF29363B"/>
      </bottom>
      <diagonal/>
    </border>
    <border>
      <left style="medium">
        <color indexed="64"/>
      </left>
      <right/>
      <top/>
      <bottom style="medium">
        <color rgb="FF29363B"/>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diagonal/>
    </border>
    <border>
      <left style="thin">
        <color theme="0"/>
      </left>
      <right style="medium">
        <color indexed="64"/>
      </right>
      <top style="medium">
        <color indexed="64"/>
      </top>
      <bottom/>
      <diagonal/>
    </border>
    <border>
      <left/>
      <right style="medium">
        <color indexed="64"/>
      </right>
      <top style="thin">
        <color indexed="64"/>
      </top>
      <bottom/>
      <diagonal/>
    </border>
    <border>
      <left style="thin">
        <color rgb="FF29363B"/>
      </left>
      <right/>
      <top/>
      <bottom style="thin">
        <color rgb="FF29363B"/>
      </bottom>
      <diagonal/>
    </border>
    <border>
      <left/>
      <right style="thin">
        <color rgb="FF29363B"/>
      </right>
      <top/>
      <bottom style="thin">
        <color rgb="FF29363B"/>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s>
  <cellStyleXfs count="4">
    <xf numFmtId="0" fontId="0" fillId="0" borderId="0"/>
    <xf numFmtId="164" fontId="6" fillId="0" borderId="0" applyFont="0" applyFill="0" applyBorder="0" applyAlignment="0" applyProtection="0"/>
    <xf numFmtId="9" fontId="6" fillId="0" borderId="0" applyFont="0" applyFill="0" applyBorder="0" applyAlignment="0" applyProtection="0"/>
    <xf numFmtId="0" fontId="19" fillId="0" borderId="0" applyNumberFormat="0" applyFill="0" applyBorder="0" applyAlignment="0" applyProtection="0"/>
  </cellStyleXfs>
  <cellXfs count="548">
    <xf numFmtId="0" fontId="0" fillId="0" borderId="0" xfId="0"/>
    <xf numFmtId="0" fontId="0" fillId="0" borderId="0" xfId="0" applyAlignment="1">
      <alignment wrapText="1"/>
    </xf>
    <xf numFmtId="0" fontId="0" fillId="0" borderId="1" xfId="0" applyBorder="1"/>
    <xf numFmtId="0" fontId="0" fillId="0" borderId="1" xfId="0" applyBorder="1" applyAlignment="1">
      <alignment wrapText="1"/>
    </xf>
    <xf numFmtId="0" fontId="0" fillId="0" borderId="1" xfId="0" applyBorder="1" applyAlignment="1">
      <alignment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wrapText="1"/>
    </xf>
    <xf numFmtId="0" fontId="2" fillId="0" borderId="0" xfId="0" applyFont="1" applyAlignment="1">
      <alignment vertical="center" wrapText="1"/>
    </xf>
    <xf numFmtId="0" fontId="2" fillId="0" borderId="0" xfId="0" applyFont="1"/>
    <xf numFmtId="0" fontId="12" fillId="0" borderId="0" xfId="0" applyFont="1" applyAlignment="1">
      <alignment horizontal="center" wrapText="1"/>
    </xf>
    <xf numFmtId="0" fontId="10" fillId="0" borderId="0" xfId="0" applyFont="1" applyAlignment="1">
      <alignment wrapText="1"/>
    </xf>
    <xf numFmtId="0" fontId="13" fillId="0" borderId="0" xfId="0" applyFont="1"/>
    <xf numFmtId="0" fontId="0" fillId="3" borderId="0" xfId="0" applyFill="1"/>
    <xf numFmtId="0" fontId="0" fillId="5" borderId="1" xfId="0" applyFill="1" applyBorder="1" applyAlignment="1">
      <alignment horizontal="center" vertical="center"/>
    </xf>
    <xf numFmtId="0" fontId="8" fillId="0" borderId="0" xfId="0" applyFont="1"/>
    <xf numFmtId="0" fontId="0" fillId="6" borderId="1" xfId="0" applyFill="1" applyBorder="1" applyAlignment="1">
      <alignment horizontal="center" vertical="center"/>
    </xf>
    <xf numFmtId="0" fontId="0" fillId="0" borderId="0" xfId="0" applyAlignment="1">
      <alignment vertical="center"/>
    </xf>
    <xf numFmtId="0" fontId="8" fillId="6" borderId="1" xfId="0" applyFont="1" applyFill="1" applyBorder="1" applyAlignment="1">
      <alignment horizontal="center" vertical="center"/>
    </xf>
    <xf numFmtId="0" fontId="0" fillId="6" borderId="1" xfId="0" applyFill="1" applyBorder="1" applyAlignment="1">
      <alignment vertical="center"/>
    </xf>
    <xf numFmtId="0" fontId="14" fillId="6" borderId="1" xfId="0" applyFont="1" applyFill="1" applyBorder="1" applyAlignment="1">
      <alignment horizontal="center" vertical="center" wrapText="1"/>
    </xf>
    <xf numFmtId="0" fontId="2" fillId="0" borderId="0" xfId="0" applyFont="1" applyAlignment="1">
      <alignment horizontal="center" vertical="center"/>
    </xf>
    <xf numFmtId="0" fontId="7" fillId="3" borderId="1" xfId="0" applyFont="1" applyFill="1" applyBorder="1" applyAlignment="1">
      <alignment horizontal="center" vertical="center" wrapText="1"/>
    </xf>
    <xf numFmtId="0" fontId="12" fillId="0" borderId="0" xfId="0" applyFont="1" applyAlignment="1">
      <alignment vertical="top"/>
    </xf>
    <xf numFmtId="0" fontId="15" fillId="0" borderId="0" xfId="0" applyFont="1" applyAlignment="1">
      <alignment vertical="center"/>
    </xf>
    <xf numFmtId="0" fontId="16" fillId="0" borderId="0" xfId="0" applyFont="1" applyAlignment="1">
      <alignment horizontal="center" vertical="top" wrapText="1"/>
    </xf>
    <xf numFmtId="0" fontId="18" fillId="0" borderId="0" xfId="0" applyFont="1" applyAlignment="1">
      <alignment vertical="center" wrapText="1"/>
    </xf>
    <xf numFmtId="0" fontId="7" fillId="3" borderId="10" xfId="0" applyFont="1" applyFill="1" applyBorder="1" applyAlignment="1">
      <alignment horizontal="center" vertical="center" wrapText="1"/>
    </xf>
    <xf numFmtId="0" fontId="0" fillId="5" borderId="1" xfId="0" applyFill="1" applyBorder="1"/>
    <xf numFmtId="0" fontId="7" fillId="3" borderId="16"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0" fillId="5" borderId="34" xfId="0" applyFill="1" applyBorder="1"/>
    <xf numFmtId="0" fontId="0" fillId="0" borderId="35" xfId="0" applyBorder="1"/>
    <xf numFmtId="0" fontId="0" fillId="0" borderId="36" xfId="0" applyBorder="1"/>
    <xf numFmtId="0" fontId="0" fillId="0" borderId="45" xfId="0" applyBorder="1"/>
    <xf numFmtId="0" fontId="0" fillId="0" borderId="1" xfId="0" applyBorder="1" applyAlignment="1">
      <alignment horizontal="center"/>
    </xf>
    <xf numFmtId="0" fontId="0" fillId="0" borderId="5" xfId="0" applyBorder="1" applyAlignment="1">
      <alignment horizontal="center" vertical="center"/>
    </xf>
    <xf numFmtId="1" fontId="0" fillId="0" borderId="6" xfId="0" applyNumberFormat="1" applyBorder="1" applyAlignment="1">
      <alignment vertical="center"/>
    </xf>
    <xf numFmtId="1" fontId="0" fillId="0" borderId="0" xfId="0" applyNumberFormat="1"/>
    <xf numFmtId="0" fontId="0" fillId="0" borderId="1" xfId="0" applyBorder="1" applyAlignment="1">
      <alignment horizontal="center" vertical="center"/>
    </xf>
    <xf numFmtId="0" fontId="0" fillId="0" borderId="1" xfId="0" applyBorder="1" applyAlignment="1">
      <alignment horizontal="center" vertical="center" wrapText="1"/>
    </xf>
    <xf numFmtId="1" fontId="0" fillId="0" borderId="1" xfId="0" applyNumberFormat="1" applyBorder="1" applyAlignment="1">
      <alignment horizontal="center"/>
    </xf>
    <xf numFmtId="0" fontId="2" fillId="2" borderId="1" xfId="0" applyFont="1" applyFill="1" applyBorder="1" applyAlignment="1">
      <alignment horizontal="center"/>
    </xf>
    <xf numFmtId="0" fontId="0" fillId="5" borderId="0" xfId="0" applyFill="1"/>
    <xf numFmtId="0" fontId="7" fillId="3" borderId="51" xfId="0" applyFont="1" applyFill="1" applyBorder="1" applyAlignment="1">
      <alignment horizontal="center" vertical="center" wrapText="1"/>
    </xf>
    <xf numFmtId="0" fontId="7" fillId="3" borderId="52" xfId="0" applyFont="1" applyFill="1" applyBorder="1" applyAlignment="1">
      <alignment horizontal="center" vertical="center" wrapText="1"/>
    </xf>
    <xf numFmtId="0" fontId="19" fillId="0" borderId="0" xfId="3"/>
    <xf numFmtId="0" fontId="19" fillId="0" borderId="0" xfId="3" applyAlignment="1">
      <alignment horizontal="center" vertical="center"/>
    </xf>
    <xf numFmtId="0" fontId="19" fillId="0" borderId="0" xfId="3" applyAlignment="1">
      <alignment horizontal="center" vertical="center" wrapText="1"/>
    </xf>
    <xf numFmtId="0" fontId="0" fillId="2" borderId="1" xfId="0" applyFill="1" applyBorder="1" applyAlignment="1">
      <alignment vertical="center"/>
    </xf>
    <xf numFmtId="0" fontId="0" fillId="9" borderId="0" xfId="0" applyFill="1" applyAlignment="1">
      <alignment horizontal="center" vertical="center"/>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xf>
    <xf numFmtId="2" fontId="0" fillId="0" borderId="1" xfId="0" applyNumberFormat="1" applyBorder="1"/>
    <xf numFmtId="0" fontId="0" fillId="2" borderId="1" xfId="0" applyFill="1" applyBorder="1"/>
    <xf numFmtId="0" fontId="5" fillId="0" borderId="0" xfId="0" applyFont="1"/>
    <xf numFmtId="0" fontId="0" fillId="11" borderId="54" xfId="0" applyFill="1" applyBorder="1"/>
    <xf numFmtId="0" fontId="0" fillId="11" borderId="55" xfId="0" applyFill="1" applyBorder="1"/>
    <xf numFmtId="0" fontId="0" fillId="11" borderId="0" xfId="0" applyFill="1"/>
    <xf numFmtId="0" fontId="0" fillId="11" borderId="56" xfId="0" applyFill="1" applyBorder="1"/>
    <xf numFmtId="0" fontId="0" fillId="11" borderId="57" xfId="0" applyFill="1" applyBorder="1"/>
    <xf numFmtId="0" fontId="0" fillId="11" borderId="58" xfId="0" applyFill="1" applyBorder="1"/>
    <xf numFmtId="0" fontId="0" fillId="5" borderId="2" xfId="0" applyFill="1" applyBorder="1"/>
    <xf numFmtId="0" fontId="0" fillId="9" borderId="0" xfId="0" applyFill="1"/>
    <xf numFmtId="9" fontId="5" fillId="0" borderId="0" xfId="0" applyNumberFormat="1" applyFont="1"/>
    <xf numFmtId="9" fontId="5" fillId="0" borderId="0" xfId="2" applyFont="1"/>
    <xf numFmtId="0" fontId="9" fillId="3" borderId="5" xfId="0" applyFont="1" applyFill="1" applyBorder="1" applyAlignment="1">
      <alignment vertical="center"/>
    </xf>
    <xf numFmtId="0" fontId="21" fillId="0" borderId="0" xfId="3" applyFont="1" applyAlignment="1">
      <alignment horizontal="center" vertical="center"/>
    </xf>
    <xf numFmtId="0" fontId="2" fillId="0" borderId="0" xfId="0" applyFont="1" applyAlignment="1">
      <alignment horizontal="center" wrapText="1"/>
    </xf>
    <xf numFmtId="0" fontId="7" fillId="3" borderId="26"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0" fillId="0" borderId="67" xfId="0" applyBorder="1"/>
    <xf numFmtId="0" fontId="0" fillId="0" borderId="0" xfId="0" applyAlignment="1">
      <alignment horizontal="center"/>
    </xf>
    <xf numFmtId="0" fontId="0" fillId="0" borderId="7" xfId="0" applyBorder="1"/>
    <xf numFmtId="0" fontId="0" fillId="4" borderId="13" xfId="0" applyFill="1" applyBorder="1" applyAlignment="1">
      <alignment vertical="center" wrapText="1"/>
    </xf>
    <xf numFmtId="0" fontId="0" fillId="7" borderId="13" xfId="0" applyFill="1" applyBorder="1" applyAlignment="1">
      <alignment vertical="center" wrapText="1"/>
    </xf>
    <xf numFmtId="0" fontId="19" fillId="0" borderId="0" xfId="3" applyAlignment="1">
      <alignment vertical="center" wrapText="1"/>
    </xf>
    <xf numFmtId="0" fontId="4" fillId="3" borderId="68" xfId="0" applyFont="1" applyFill="1" applyBorder="1" applyAlignment="1">
      <alignment horizontal="center" wrapText="1"/>
    </xf>
    <xf numFmtId="0" fontId="4" fillId="3" borderId="71" xfId="0" applyFont="1" applyFill="1" applyBorder="1" applyAlignment="1">
      <alignment horizontal="center" wrapText="1"/>
    </xf>
    <xf numFmtId="0" fontId="2" fillId="5" borderId="68" xfId="0" applyFont="1" applyFill="1" applyBorder="1" applyAlignment="1">
      <alignment horizontal="center" wrapText="1"/>
    </xf>
    <xf numFmtId="14" fontId="2" fillId="6" borderId="68" xfId="0" applyNumberFormat="1" applyFont="1" applyFill="1" applyBorder="1" applyAlignment="1">
      <alignment horizontal="center" wrapText="1"/>
    </xf>
    <xf numFmtId="0" fontId="7" fillId="3" borderId="76" xfId="0" applyFont="1" applyFill="1" applyBorder="1" applyAlignment="1">
      <alignment horizontal="center" vertical="center" wrapText="1"/>
    </xf>
    <xf numFmtId="0" fontId="7" fillId="3" borderId="77" xfId="0" applyFont="1" applyFill="1" applyBorder="1" applyAlignment="1">
      <alignment horizontal="center" vertical="center" wrapText="1"/>
    </xf>
    <xf numFmtId="0" fontId="0" fillId="6" borderId="0" xfId="0" applyFill="1" applyAlignment="1">
      <alignment horizontal="left" vertical="center" wrapText="1"/>
    </xf>
    <xf numFmtId="0" fontId="24" fillId="0" borderId="0" xfId="0" applyFont="1" applyAlignment="1">
      <alignment horizontal="center" vertical="center"/>
    </xf>
    <xf numFmtId="0" fontId="8" fillId="9" borderId="0" xfId="0" applyFont="1" applyFill="1" applyAlignment="1">
      <alignment vertical="center" wrapText="1"/>
    </xf>
    <xf numFmtId="0" fontId="19" fillId="0" borderId="96" xfId="3" applyBorder="1" applyAlignment="1">
      <alignment vertical="center" wrapText="1"/>
    </xf>
    <xf numFmtId="0" fontId="19" fillId="0" borderId="96" xfId="3" applyBorder="1" applyAlignment="1">
      <alignment horizontal="center" vertical="center" wrapText="1"/>
    </xf>
    <xf numFmtId="0" fontId="19" fillId="0" borderId="80" xfId="3" applyBorder="1" applyAlignment="1">
      <alignment horizontal="center" vertical="center" wrapText="1"/>
    </xf>
    <xf numFmtId="0" fontId="22" fillId="0" borderId="72" xfId="3" applyFont="1" applyBorder="1" applyAlignment="1">
      <alignment horizontal="center" vertical="center" wrapText="1"/>
    </xf>
    <xf numFmtId="0" fontId="19" fillId="0" borderId="72" xfId="3" applyBorder="1" applyAlignment="1">
      <alignment vertical="center" wrapText="1"/>
    </xf>
    <xf numFmtId="0" fontId="19" fillId="0" borderId="80" xfId="3" applyBorder="1" applyAlignment="1">
      <alignment vertical="center" wrapText="1"/>
    </xf>
    <xf numFmtId="0" fontId="19" fillId="0" borderId="72" xfId="3" applyBorder="1" applyAlignment="1">
      <alignment horizontal="center" vertical="center" wrapText="1"/>
    </xf>
    <xf numFmtId="0" fontId="11" fillId="5" borderId="68" xfId="0" applyFont="1" applyFill="1" applyBorder="1" applyAlignment="1">
      <alignment horizontal="center" vertical="center"/>
    </xf>
    <xf numFmtId="0" fontId="4" fillId="0" borderId="0" xfId="0" applyFont="1" applyAlignment="1">
      <alignment horizontal="center"/>
    </xf>
    <xf numFmtId="0" fontId="7" fillId="3" borderId="13" xfId="0" applyFont="1" applyFill="1" applyBorder="1" applyAlignment="1">
      <alignment horizontal="center" vertical="center" wrapText="1"/>
    </xf>
    <xf numFmtId="0" fontId="0" fillId="9" borderId="0" xfId="0" applyFill="1" applyAlignment="1">
      <alignment vertical="center" wrapText="1"/>
    </xf>
    <xf numFmtId="0" fontId="0" fillId="4" borderId="1" xfId="0" applyFill="1" applyBorder="1" applyAlignment="1">
      <alignment vertical="center" wrapText="1"/>
    </xf>
    <xf numFmtId="0" fontId="0" fillId="7" borderId="1" xfId="0" applyFill="1" applyBorder="1" applyAlignment="1">
      <alignment vertical="center" wrapText="1"/>
    </xf>
    <xf numFmtId="0" fontId="28" fillId="0" borderId="0" xfId="0" applyFont="1"/>
    <xf numFmtId="0" fontId="7" fillId="3" borderId="105" xfId="0" applyFont="1" applyFill="1" applyBorder="1" applyAlignment="1">
      <alignment horizontal="center"/>
    </xf>
    <xf numFmtId="0" fontId="7" fillId="3" borderId="5" xfId="0" applyFont="1" applyFill="1" applyBorder="1" applyAlignment="1">
      <alignment horizontal="center"/>
    </xf>
    <xf numFmtId="0" fontId="9" fillId="3" borderId="107" xfId="0" applyFont="1" applyFill="1" applyBorder="1" applyAlignment="1">
      <alignment horizontal="center"/>
    </xf>
    <xf numFmtId="0" fontId="9" fillId="3" borderId="106" xfId="0" applyFont="1" applyFill="1" applyBorder="1" applyAlignment="1">
      <alignment horizontal="center" vertical="center"/>
    </xf>
    <xf numFmtId="0" fontId="0" fillId="2" borderId="1" xfId="0" applyFill="1" applyBorder="1" applyAlignment="1">
      <alignment horizontal="center" vertical="center"/>
    </xf>
    <xf numFmtId="0" fontId="7" fillId="3" borderId="9" xfId="0" applyFont="1" applyFill="1" applyBorder="1" applyAlignment="1">
      <alignment horizontal="center"/>
    </xf>
    <xf numFmtId="0" fontId="9" fillId="3" borderId="116" xfId="0" applyFont="1" applyFill="1" applyBorder="1" applyAlignment="1">
      <alignment horizontal="center"/>
    </xf>
    <xf numFmtId="0" fontId="7" fillId="3" borderId="117" xfId="0" applyFont="1" applyFill="1" applyBorder="1" applyAlignment="1">
      <alignment horizontal="center"/>
    </xf>
    <xf numFmtId="14" fontId="2" fillId="2" borderId="68" xfId="0" applyNumberFormat="1" applyFont="1" applyFill="1" applyBorder="1" applyAlignment="1">
      <alignment horizontal="center" wrapText="1"/>
    </xf>
    <xf numFmtId="0" fontId="0" fillId="2" borderId="34" xfId="0" applyFill="1" applyBorder="1"/>
    <xf numFmtId="0" fontId="7" fillId="3" borderId="71" xfId="0" applyFont="1" applyFill="1" applyBorder="1" applyAlignment="1">
      <alignment horizontal="center" wrapText="1"/>
    </xf>
    <xf numFmtId="14" fontId="2" fillId="2" borderId="83" xfId="0" applyNumberFormat="1" applyFont="1" applyFill="1" applyBorder="1" applyAlignment="1">
      <alignment horizontal="center" wrapText="1"/>
    </xf>
    <xf numFmtId="0" fontId="7" fillId="3" borderId="13" xfId="0" applyFont="1" applyFill="1" applyBorder="1" applyAlignment="1">
      <alignment horizontal="center" wrapText="1"/>
    </xf>
    <xf numFmtId="14" fontId="2" fillId="6" borderId="83" xfId="0" applyNumberFormat="1" applyFont="1" applyFill="1" applyBorder="1" applyAlignment="1">
      <alignment horizontal="center" wrapText="1"/>
    </xf>
    <xf numFmtId="0" fontId="2" fillId="5" borderId="83" xfId="0" applyFont="1" applyFill="1" applyBorder="1" applyAlignment="1">
      <alignment horizontal="center" wrapText="1"/>
    </xf>
    <xf numFmtId="0" fontId="4" fillId="3" borderId="13" xfId="0" applyFont="1" applyFill="1" applyBorder="1" applyAlignment="1">
      <alignment horizontal="center" wrapText="1"/>
    </xf>
    <xf numFmtId="0" fontId="4" fillId="3" borderId="78" xfId="0" applyFont="1" applyFill="1" applyBorder="1" applyAlignment="1">
      <alignment horizontal="center" wrapText="1"/>
    </xf>
    <xf numFmtId="9" fontId="0" fillId="2" borderId="44" xfId="2" applyFont="1" applyFill="1" applyBorder="1"/>
    <xf numFmtId="0" fontId="25" fillId="11" borderId="57" xfId="0" applyFont="1" applyFill="1" applyBorder="1"/>
    <xf numFmtId="0" fontId="7" fillId="3" borderId="68" xfId="0" applyFont="1" applyFill="1" applyBorder="1" applyAlignment="1">
      <alignment horizontal="center" wrapText="1"/>
    </xf>
    <xf numFmtId="14" fontId="8" fillId="6" borderId="68" xfId="0" applyNumberFormat="1" applyFont="1" applyFill="1" applyBorder="1" applyAlignment="1">
      <alignment horizontal="center" wrapText="1"/>
    </xf>
    <xf numFmtId="0" fontId="8" fillId="5" borderId="68" xfId="0" applyFont="1" applyFill="1" applyBorder="1" applyAlignment="1">
      <alignment horizontal="center" wrapText="1"/>
    </xf>
    <xf numFmtId="14" fontId="8" fillId="2" borderId="68" xfId="0" applyNumberFormat="1" applyFont="1" applyFill="1" applyBorder="1" applyAlignment="1">
      <alignment horizontal="center" wrapText="1"/>
    </xf>
    <xf numFmtId="0" fontId="0" fillId="2" borderId="30" xfId="0" applyFill="1" applyBorder="1"/>
    <xf numFmtId="0" fontId="0" fillId="8" borderId="1" xfId="0" applyFill="1" applyBorder="1"/>
    <xf numFmtId="0" fontId="2" fillId="0" borderId="13" xfId="0" applyFont="1" applyBorder="1" applyAlignment="1">
      <alignment horizontal="center" wrapText="1"/>
    </xf>
    <xf numFmtId="0" fontId="0" fillId="2" borderId="16" xfId="0" applyFill="1" applyBorder="1"/>
    <xf numFmtId="0" fontId="0" fillId="2" borderId="66" xfId="0" applyFill="1" applyBorder="1"/>
    <xf numFmtId="0" fontId="8" fillId="0" borderId="13" xfId="0" applyFont="1" applyBorder="1" applyAlignment="1">
      <alignment horizontal="center" wrapText="1"/>
    </xf>
    <xf numFmtId="0" fontId="1" fillId="6" borderId="1" xfId="0" applyFont="1" applyFill="1" applyBorder="1" applyAlignment="1">
      <alignment wrapText="1"/>
    </xf>
    <xf numFmtId="0" fontId="1" fillId="9" borderId="0" xfId="0" applyFont="1" applyFill="1" applyAlignment="1">
      <alignment horizontal="center" vertical="center" wrapText="1"/>
    </xf>
    <xf numFmtId="0" fontId="2" fillId="5" borderId="85" xfId="0" applyFont="1" applyFill="1" applyBorder="1" applyAlignment="1">
      <alignment horizontal="center" wrapText="1"/>
    </xf>
    <xf numFmtId="9" fontId="0" fillId="8" borderId="1" xfId="2" applyFont="1" applyFill="1" applyBorder="1"/>
    <xf numFmtId="0" fontId="2" fillId="0" borderId="1" xfId="0" applyFont="1" applyBorder="1" applyAlignment="1">
      <alignment horizontal="center" wrapText="1"/>
    </xf>
    <xf numFmtId="9" fontId="0" fillId="5" borderId="3" xfId="2" applyFont="1" applyFill="1" applyBorder="1"/>
    <xf numFmtId="0" fontId="0" fillId="5" borderId="3" xfId="0" applyFill="1" applyBorder="1"/>
    <xf numFmtId="0" fontId="0" fillId="9" borderId="1" xfId="0" applyFill="1" applyBorder="1"/>
    <xf numFmtId="0" fontId="1" fillId="6" borderId="1" xfId="0" applyFont="1" applyFill="1" applyBorder="1" applyAlignment="1">
      <alignment vertical="center" wrapText="1"/>
    </xf>
    <xf numFmtId="2" fontId="0" fillId="8" borderId="1" xfId="2" applyNumberFormat="1" applyFont="1" applyFill="1" applyBorder="1"/>
    <xf numFmtId="9" fontId="0" fillId="2" borderId="1" xfId="2" applyFont="1" applyFill="1" applyBorder="1"/>
    <xf numFmtId="9" fontId="0" fillId="2" borderId="1" xfId="2" applyFont="1" applyFill="1" applyBorder="1" applyAlignment="1">
      <alignment horizontal="center" vertical="center"/>
    </xf>
    <xf numFmtId="0" fontId="0" fillId="8" borderId="1" xfId="0" applyFill="1" applyBorder="1" applyAlignment="1">
      <alignment horizontal="center" vertical="center"/>
    </xf>
    <xf numFmtId="0" fontId="0" fillId="2" borderId="2" xfId="0" applyFill="1" applyBorder="1"/>
    <xf numFmtId="0" fontId="1" fillId="0" borderId="0" xfId="0" applyFont="1" applyAlignment="1">
      <alignment horizontal="center" vertical="center"/>
    </xf>
    <xf numFmtId="0" fontId="1" fillId="0" borderId="0" xfId="0" applyFont="1"/>
    <xf numFmtId="0" fontId="1" fillId="2" borderId="1" xfId="0" applyFont="1" applyFill="1" applyBorder="1" applyAlignment="1">
      <alignment horizontal="center" vertical="center"/>
    </xf>
    <xf numFmtId="164" fontId="1" fillId="2" borderId="1" xfId="1" applyFont="1" applyFill="1" applyBorder="1" applyAlignment="1">
      <alignment horizontal="center" vertical="center"/>
    </xf>
    <xf numFmtId="0" fontId="1" fillId="0" borderId="0" xfId="0" applyFont="1" applyAlignment="1">
      <alignment horizontal="center" wrapText="1"/>
    </xf>
    <xf numFmtId="0" fontId="1" fillId="5" borderId="1" xfId="0" applyFont="1" applyFill="1" applyBorder="1" applyAlignment="1">
      <alignment horizontal="center"/>
    </xf>
    <xf numFmtId="0" fontId="1" fillId="0" borderId="0" xfId="0" applyFont="1" applyAlignment="1">
      <alignment horizontal="center"/>
    </xf>
    <xf numFmtId="0" fontId="1" fillId="6" borderId="1" xfId="0" applyFont="1" applyFill="1" applyBorder="1" applyAlignment="1">
      <alignment horizontal="center" vertical="center" wrapText="1"/>
    </xf>
    <xf numFmtId="3" fontId="1" fillId="6" borderId="1" xfId="0" applyNumberFormat="1" applyFont="1" applyFill="1" applyBorder="1" applyAlignment="1">
      <alignment horizontal="center" vertical="center" wrapText="1"/>
    </xf>
    <xf numFmtId="0" fontId="1" fillId="9" borderId="0" xfId="0" applyFont="1" applyFill="1" applyAlignment="1">
      <alignment horizontal="center" vertical="center"/>
    </xf>
    <xf numFmtId="0" fontId="1" fillId="9" borderId="0" xfId="0" applyFont="1" applyFill="1"/>
    <xf numFmtId="0" fontId="1" fillId="6" borderId="1" xfId="0" applyFont="1" applyFill="1" applyBorder="1" applyAlignment="1">
      <alignment horizontal="center" vertical="center"/>
    </xf>
    <xf numFmtId="0" fontId="1" fillId="6" borderId="0" xfId="0" applyFont="1" applyFill="1" applyAlignment="1">
      <alignment vertical="center" wrapText="1"/>
    </xf>
    <xf numFmtId="0" fontId="1" fillId="11" borderId="54" xfId="0" applyFont="1" applyFill="1" applyBorder="1"/>
    <xf numFmtId="0" fontId="1" fillId="11" borderId="0" xfId="0" applyFont="1" applyFill="1"/>
    <xf numFmtId="0" fontId="1" fillId="6" borderId="1" xfId="0" applyFont="1" applyFill="1" applyBorder="1" applyAlignment="1">
      <alignment vertical="center"/>
    </xf>
    <xf numFmtId="0" fontId="1" fillId="9" borderId="0" xfId="0" applyFont="1" applyFill="1" applyAlignment="1">
      <alignment vertical="center"/>
    </xf>
    <xf numFmtId="0" fontId="1" fillId="11" borderId="57" xfId="0" applyFont="1" applyFill="1" applyBorder="1"/>
    <xf numFmtId="0" fontId="1" fillId="2" borderId="1" xfId="0" applyFont="1" applyFill="1" applyBorder="1" applyAlignment="1">
      <alignment horizontal="center" vertical="center" wrapText="1"/>
    </xf>
    <xf numFmtId="0" fontId="1" fillId="6" borderId="14" xfId="0" applyFont="1" applyFill="1" applyBorder="1" applyAlignment="1">
      <alignment horizontal="center" vertical="center" wrapText="1"/>
    </xf>
    <xf numFmtId="0" fontId="1" fillId="6" borderId="0" xfId="0" applyFont="1" applyFill="1" applyAlignment="1">
      <alignment horizontal="left" vertical="center" wrapText="1"/>
    </xf>
    <xf numFmtId="0" fontId="1" fillId="6" borderId="30" xfId="0" applyFont="1" applyFill="1" applyBorder="1" applyAlignment="1">
      <alignment vertical="center" wrapText="1"/>
    </xf>
    <xf numFmtId="0" fontId="1" fillId="6" borderId="65" xfId="0" applyFont="1" applyFill="1" applyBorder="1" applyAlignment="1">
      <alignment vertical="center" wrapText="1"/>
    </xf>
    <xf numFmtId="0" fontId="1" fillId="6" borderId="5" xfId="0" applyFont="1" applyFill="1" applyBorder="1" applyAlignment="1">
      <alignment vertical="center" wrapText="1"/>
    </xf>
    <xf numFmtId="0" fontId="1" fillId="6" borderId="44" xfId="0" applyFont="1" applyFill="1" applyBorder="1" applyAlignment="1">
      <alignment vertical="center"/>
    </xf>
    <xf numFmtId="0" fontId="1" fillId="6" borderId="34" xfId="0" applyFont="1" applyFill="1" applyBorder="1" applyAlignment="1">
      <alignment vertical="center"/>
    </xf>
    <xf numFmtId="0" fontId="1" fillId="6" borderId="13" xfId="0" applyFont="1" applyFill="1" applyBorder="1" applyAlignment="1">
      <alignment horizontal="left" vertical="center" wrapText="1"/>
    </xf>
    <xf numFmtId="0" fontId="7" fillId="3" borderId="4" xfId="0" applyFont="1" applyFill="1" applyBorder="1" applyAlignment="1">
      <alignment horizontal="center" vertical="center" wrapText="1"/>
    </xf>
    <xf numFmtId="0" fontId="1" fillId="6" borderId="6" xfId="0" applyFont="1" applyFill="1" applyBorder="1" applyAlignment="1">
      <alignment vertical="center" wrapText="1"/>
    </xf>
    <xf numFmtId="3" fontId="1" fillId="6" borderId="1" xfId="0" applyNumberFormat="1" applyFont="1" applyFill="1" applyBorder="1" applyAlignment="1">
      <alignment horizontal="center" vertical="center"/>
    </xf>
    <xf numFmtId="0" fontId="0" fillId="0" borderId="0" xfId="0" applyAlignment="1">
      <alignment horizontal="right"/>
    </xf>
    <xf numFmtId="0" fontId="0" fillId="4" borderId="123" xfId="0" applyFill="1" applyBorder="1" applyAlignment="1">
      <alignment horizontal="left" vertical="center"/>
    </xf>
    <xf numFmtId="0" fontId="0" fillId="7" borderId="123" xfId="0" applyFill="1" applyBorder="1" applyAlignment="1">
      <alignment horizontal="left" vertical="center"/>
    </xf>
    <xf numFmtId="49" fontId="0" fillId="4" borderId="6" xfId="0" applyNumberFormat="1" applyFill="1" applyBorder="1" applyAlignment="1">
      <alignment horizontal="left" vertical="center"/>
    </xf>
    <xf numFmtId="0" fontId="0" fillId="7" borderId="7" xfId="0" applyFill="1" applyBorder="1" applyAlignment="1">
      <alignment horizontal="left" vertical="center"/>
    </xf>
    <xf numFmtId="0" fontId="0" fillId="0" borderId="35" xfId="0" applyBorder="1" applyAlignment="1">
      <alignment vertical="center"/>
    </xf>
    <xf numFmtId="0" fontId="0" fillId="0" borderId="36" xfId="0" applyBorder="1" applyAlignment="1">
      <alignment vertical="center"/>
    </xf>
    <xf numFmtId="0" fontId="0" fillId="0" borderId="45" xfId="0" applyBorder="1" applyAlignment="1">
      <alignment vertical="center"/>
    </xf>
    <xf numFmtId="0" fontId="0" fillId="0" borderId="35" xfId="0" applyBorder="1" applyAlignment="1">
      <alignment horizontal="left" vertical="center"/>
    </xf>
    <xf numFmtId="0" fontId="0" fillId="0" borderId="36" xfId="0" applyBorder="1" applyAlignment="1">
      <alignment horizontal="left" vertical="center"/>
    </xf>
    <xf numFmtId="0" fontId="0" fillId="0" borderId="45" xfId="0" applyBorder="1" applyAlignment="1">
      <alignment horizontal="left" vertical="center"/>
    </xf>
    <xf numFmtId="0" fontId="1" fillId="6" borderId="2" xfId="0" applyFont="1" applyFill="1" applyBorder="1" applyAlignment="1">
      <alignment vertical="center"/>
    </xf>
    <xf numFmtId="0" fontId="0" fillId="8" borderId="2" xfId="0" applyFill="1" applyBorder="1"/>
    <xf numFmtId="9" fontId="0" fillId="8" borderId="2" xfId="2" applyFont="1" applyFill="1" applyBorder="1"/>
    <xf numFmtId="2" fontId="0" fillId="8" borderId="44" xfId="2" applyNumberFormat="1" applyFont="1" applyFill="1" applyBorder="1" applyAlignment="1">
      <alignment horizontal="center" vertical="center"/>
    </xf>
    <xf numFmtId="0" fontId="8" fillId="6" borderId="136" xfId="0" applyFont="1" applyFill="1" applyBorder="1" applyAlignment="1">
      <alignment horizontal="center" vertical="center" wrapText="1"/>
    </xf>
    <xf numFmtId="0" fontId="1" fillId="6" borderId="137" xfId="0" applyFont="1" applyFill="1" applyBorder="1" applyAlignment="1">
      <alignment vertical="center"/>
    </xf>
    <xf numFmtId="0" fontId="0" fillId="0" borderId="138" xfId="0" applyBorder="1"/>
    <xf numFmtId="2" fontId="0" fillId="8" borderId="137" xfId="2" applyNumberFormat="1" applyFont="1" applyFill="1" applyBorder="1" applyAlignment="1">
      <alignment horizontal="center" vertical="center"/>
    </xf>
    <xf numFmtId="0" fontId="0" fillId="2" borderId="139" xfId="0" applyFill="1" applyBorder="1"/>
    <xf numFmtId="2" fontId="0" fillId="8" borderId="39" xfId="2" applyNumberFormat="1" applyFont="1" applyFill="1" applyBorder="1" applyAlignment="1">
      <alignment horizontal="center" vertical="center"/>
    </xf>
    <xf numFmtId="0" fontId="7" fillId="3" borderId="33" xfId="0" applyFont="1" applyFill="1" applyBorder="1" applyAlignment="1">
      <alignment horizontal="center" wrapText="1"/>
    </xf>
    <xf numFmtId="0" fontId="7" fillId="3" borderId="46" xfId="0" applyFont="1" applyFill="1" applyBorder="1" applyAlignment="1">
      <alignment horizontal="center" wrapText="1"/>
    </xf>
    <xf numFmtId="14" fontId="2" fillId="2" borderId="141" xfId="0" applyNumberFormat="1" applyFont="1" applyFill="1" applyBorder="1" applyAlignment="1">
      <alignment horizontal="center" wrapText="1"/>
    </xf>
    <xf numFmtId="0" fontId="2" fillId="0" borderId="128" xfId="0" applyFont="1" applyBorder="1" applyAlignment="1">
      <alignment horizontal="center" wrapText="1"/>
    </xf>
    <xf numFmtId="0" fontId="2" fillId="0" borderId="56" xfId="0" applyFont="1" applyBorder="1" applyAlignment="1">
      <alignment horizontal="center" wrapText="1"/>
    </xf>
    <xf numFmtId="0" fontId="0" fillId="0" borderId="145" xfId="0" applyBorder="1"/>
    <xf numFmtId="0" fontId="0" fillId="0" borderId="56" xfId="0" applyBorder="1"/>
    <xf numFmtId="0" fontId="0" fillId="0" borderId="146" xfId="0" applyBorder="1"/>
    <xf numFmtId="0" fontId="0" fillId="0" borderId="55" xfId="0" applyBorder="1"/>
    <xf numFmtId="0" fontId="0" fillId="0" borderId="58" xfId="0" applyBorder="1"/>
    <xf numFmtId="0" fontId="5" fillId="9" borderId="0" xfId="0" applyFont="1" applyFill="1"/>
    <xf numFmtId="0" fontId="1" fillId="6" borderId="1" xfId="0" applyFont="1" applyFill="1" applyBorder="1" applyAlignment="1">
      <alignment horizontal="left" wrapText="1"/>
    </xf>
    <xf numFmtId="0" fontId="0" fillId="5" borderId="1" xfId="0" applyFill="1" applyBorder="1" applyAlignment="1">
      <alignment horizontal="center"/>
    </xf>
    <xf numFmtId="0" fontId="1" fillId="6" borderId="34" xfId="0" applyFont="1" applyFill="1" applyBorder="1" applyAlignment="1">
      <alignment horizontal="left" wrapText="1"/>
    </xf>
    <xf numFmtId="0" fontId="0" fillId="5" borderId="34" xfId="0" applyFill="1" applyBorder="1" applyAlignment="1">
      <alignment horizontal="center"/>
    </xf>
    <xf numFmtId="0" fontId="1" fillId="6" borderId="44" xfId="0" applyFont="1" applyFill="1" applyBorder="1" applyAlignment="1">
      <alignment horizontal="left" wrapText="1"/>
    </xf>
    <xf numFmtId="0" fontId="0" fillId="5" borderId="44" xfId="0" applyFill="1" applyBorder="1" applyAlignment="1">
      <alignment horizontal="center"/>
    </xf>
    <xf numFmtId="0" fontId="0" fillId="0" borderId="45" xfId="0" applyBorder="1" applyAlignment="1">
      <alignment horizontal="left" vertical="center" wrapText="1"/>
    </xf>
    <xf numFmtId="0" fontId="4" fillId="0" borderId="100" xfId="0" applyFont="1" applyBorder="1" applyAlignment="1">
      <alignment horizontal="center" wrapText="1"/>
    </xf>
    <xf numFmtId="0" fontId="1" fillId="0" borderId="14" xfId="0" applyFont="1" applyBorder="1" applyAlignment="1">
      <alignment horizontal="center" vertical="center" wrapText="1"/>
    </xf>
    <xf numFmtId="0" fontId="1" fillId="5" borderId="7" xfId="0" applyFont="1" applyFill="1" applyBorder="1" applyAlignment="1">
      <alignment horizontal="center" vertical="center"/>
    </xf>
    <xf numFmtId="0" fontId="7" fillId="3" borderId="14" xfId="0" applyFont="1" applyFill="1" applyBorder="1" applyAlignment="1">
      <alignment horizontal="center" vertical="center" wrapText="1"/>
    </xf>
    <xf numFmtId="0" fontId="7" fillId="3" borderId="75" xfId="0" applyFont="1" applyFill="1" applyBorder="1" applyAlignment="1">
      <alignment horizontal="center" vertical="center" wrapText="1"/>
    </xf>
    <xf numFmtId="0" fontId="1" fillId="6" borderId="139" xfId="0" applyFont="1" applyFill="1" applyBorder="1" applyAlignment="1">
      <alignment horizontal="left" wrapText="1"/>
    </xf>
    <xf numFmtId="0" fontId="1" fillId="6" borderId="5" xfId="0" applyFont="1" applyFill="1" applyBorder="1" applyAlignment="1">
      <alignment horizontal="left" wrapText="1"/>
    </xf>
    <xf numFmtId="0" fontId="1" fillId="6" borderId="39" xfId="0" applyFont="1" applyFill="1" applyBorder="1" applyAlignment="1">
      <alignment horizontal="left" wrapText="1"/>
    </xf>
    <xf numFmtId="0" fontId="0" fillId="0" borderId="149" xfId="0" applyBorder="1"/>
    <xf numFmtId="0" fontId="0" fillId="0" borderId="150" xfId="0" applyBorder="1"/>
    <xf numFmtId="0" fontId="0" fillId="5" borderId="7" xfId="0" applyFill="1" applyBorder="1" applyAlignment="1">
      <alignment horizontal="center"/>
    </xf>
    <xf numFmtId="0" fontId="0" fillId="5" borderId="151" xfId="0" applyFill="1" applyBorder="1" applyAlignment="1">
      <alignment horizontal="center"/>
    </xf>
    <xf numFmtId="0" fontId="0" fillId="5" borderId="152" xfId="0" applyFill="1" applyBorder="1" applyAlignment="1">
      <alignment horizontal="center"/>
    </xf>
    <xf numFmtId="0" fontId="7" fillId="3" borderId="54" xfId="0" applyFont="1" applyFill="1" applyBorder="1" applyAlignment="1">
      <alignment horizontal="center" vertical="center" wrapText="1"/>
    </xf>
    <xf numFmtId="0" fontId="7" fillId="3" borderId="153" xfId="0" applyFont="1" applyFill="1" applyBorder="1" applyAlignment="1">
      <alignment horizontal="center" vertical="center" wrapText="1"/>
    </xf>
    <xf numFmtId="0" fontId="7" fillId="3" borderId="154" xfId="0" applyFont="1" applyFill="1" applyBorder="1" applyAlignment="1">
      <alignment horizontal="center" vertical="center" wrapText="1"/>
    </xf>
    <xf numFmtId="0" fontId="1" fillId="6" borderId="2" xfId="0" applyFont="1" applyFill="1" applyBorder="1" applyAlignment="1">
      <alignment horizontal="left" wrapText="1"/>
    </xf>
    <xf numFmtId="0" fontId="2" fillId="5" borderId="0" xfId="0" applyFont="1" applyFill="1" applyAlignment="1">
      <alignment horizontal="center" wrapText="1"/>
    </xf>
    <xf numFmtId="0" fontId="0" fillId="5" borderId="129" xfId="0" applyFill="1" applyBorder="1" applyAlignment="1">
      <alignment horizontal="center"/>
    </xf>
    <xf numFmtId="0" fontId="0" fillId="0" borderId="155" xfId="0" applyBorder="1"/>
    <xf numFmtId="0" fontId="1" fillId="6" borderId="7" xfId="0" applyFont="1" applyFill="1" applyBorder="1" applyAlignment="1">
      <alignment horizontal="left" wrapText="1"/>
    </xf>
    <xf numFmtId="0" fontId="1" fillId="6" borderId="0" xfId="0" applyFont="1" applyFill="1" applyAlignment="1">
      <alignment horizontal="center" vertical="center" wrapText="1"/>
    </xf>
    <xf numFmtId="0" fontId="4" fillId="0" borderId="0" xfId="0" applyFont="1" applyAlignment="1">
      <alignment horizontal="center" wrapText="1"/>
    </xf>
    <xf numFmtId="9" fontId="0" fillId="5" borderId="0" xfId="2" applyFont="1" applyFill="1" applyBorder="1"/>
    <xf numFmtId="0" fontId="1" fillId="0" borderId="0" xfId="0" applyFont="1" applyAlignment="1">
      <alignment horizontal="center" vertical="center" wrapText="1"/>
    </xf>
    <xf numFmtId="9" fontId="0" fillId="2" borderId="2" xfId="2" applyFont="1" applyFill="1" applyBorder="1"/>
    <xf numFmtId="0" fontId="7" fillId="3" borderId="122" xfId="0" applyFont="1" applyFill="1" applyBorder="1" applyAlignment="1">
      <alignment horizontal="center" wrapText="1"/>
    </xf>
    <xf numFmtId="0" fontId="2" fillId="5" borderId="156" xfId="0" applyFont="1" applyFill="1" applyBorder="1" applyAlignment="1">
      <alignment horizontal="center" wrapText="1"/>
    </xf>
    <xf numFmtId="0" fontId="4" fillId="3" borderId="0" xfId="0" applyFont="1" applyFill="1" applyAlignment="1">
      <alignment horizontal="center" wrapText="1"/>
    </xf>
    <xf numFmtId="0" fontId="2" fillId="5" borderId="69" xfId="0" applyFont="1" applyFill="1" applyBorder="1" applyAlignment="1">
      <alignment horizontal="center" wrapText="1"/>
    </xf>
    <xf numFmtId="0" fontId="34" fillId="0" borderId="0" xfId="0" applyFont="1" applyAlignment="1">
      <alignment horizontal="center" vertical="center" wrapText="1"/>
    </xf>
    <xf numFmtId="0" fontId="38" fillId="0" borderId="0" xfId="0" applyFont="1" applyAlignment="1">
      <alignment vertical="center"/>
    </xf>
    <xf numFmtId="0" fontId="19" fillId="9" borderId="0" xfId="3" applyFill="1" applyAlignment="1">
      <alignment vertical="center" wrapText="1"/>
    </xf>
    <xf numFmtId="0" fontId="20" fillId="0" borderId="0" xfId="3" applyFont="1" applyAlignment="1">
      <alignment horizontal="center" vertical="center" wrapText="1"/>
    </xf>
    <xf numFmtId="0" fontId="22" fillId="0" borderId="0" xfId="3" applyFont="1" applyAlignment="1">
      <alignment horizontal="center" vertical="center" wrapText="1"/>
    </xf>
    <xf numFmtId="0" fontId="1" fillId="5" borderId="1" xfId="0" applyFont="1" applyFill="1" applyBorder="1" applyAlignment="1">
      <alignment horizontal="center" vertical="center"/>
    </xf>
    <xf numFmtId="1" fontId="1" fillId="0" borderId="6" xfId="0" applyNumberFormat="1" applyFont="1" applyBorder="1" applyAlignment="1">
      <alignment vertical="center"/>
    </xf>
    <xf numFmtId="0" fontId="25" fillId="6" borderId="1" xfId="3" applyFont="1" applyFill="1" applyBorder="1" applyAlignment="1">
      <alignment vertical="center" wrapText="1"/>
    </xf>
    <xf numFmtId="1" fontId="1" fillId="5" borderId="6" xfId="0" applyNumberFormat="1" applyFont="1" applyFill="1" applyBorder="1" applyAlignment="1">
      <alignment horizontal="center" vertical="center"/>
    </xf>
    <xf numFmtId="0" fontId="25" fillId="6" borderId="2" xfId="3" applyFont="1" applyFill="1" applyBorder="1" applyAlignment="1">
      <alignment vertical="center" wrapText="1"/>
    </xf>
    <xf numFmtId="0" fontId="1" fillId="0" borderId="6" xfId="0" applyFont="1" applyBorder="1" applyAlignment="1">
      <alignment vertical="center"/>
    </xf>
    <xf numFmtId="1" fontId="1" fillId="0" borderId="0" xfId="0" applyNumberFormat="1" applyFont="1"/>
    <xf numFmtId="0" fontId="1" fillId="5" borderId="11" xfId="0" applyFont="1" applyFill="1" applyBorder="1" applyAlignment="1">
      <alignment horizontal="center" vertical="center"/>
    </xf>
    <xf numFmtId="49" fontId="2" fillId="4" borderId="5" xfId="0" applyNumberFormat="1" applyFont="1" applyFill="1" applyBorder="1" applyAlignment="1">
      <alignment horizontal="right" vertical="center"/>
    </xf>
    <xf numFmtId="0" fontId="2" fillId="7" borderId="5" xfId="0" applyFont="1" applyFill="1" applyBorder="1" applyAlignment="1">
      <alignment horizontal="right" vertical="center"/>
    </xf>
    <xf numFmtId="0" fontId="2" fillId="4" borderId="122" xfId="0" applyFont="1" applyFill="1" applyBorder="1" applyAlignment="1">
      <alignment horizontal="right" vertical="center"/>
    </xf>
    <xf numFmtId="0" fontId="2" fillId="7" borderId="122" xfId="0" applyFont="1" applyFill="1" applyBorder="1" applyAlignment="1">
      <alignment horizontal="right" vertical="center"/>
    </xf>
    <xf numFmtId="9" fontId="0" fillId="2" borderId="34" xfId="2" applyFont="1" applyFill="1" applyBorder="1"/>
    <xf numFmtId="2" fontId="0" fillId="8" borderId="44" xfId="2" applyNumberFormat="1" applyFont="1" applyFill="1" applyBorder="1" applyAlignment="1">
      <alignment horizontal="center"/>
    </xf>
    <xf numFmtId="0" fontId="1" fillId="6" borderId="2" xfId="0" applyFont="1" applyFill="1" applyBorder="1" applyAlignment="1">
      <alignment horizontal="center" vertical="center" wrapText="1"/>
    </xf>
    <xf numFmtId="9" fontId="0" fillId="8" borderId="44" xfId="2" applyFont="1" applyFill="1" applyBorder="1"/>
    <xf numFmtId="0" fontId="7" fillId="0" borderId="0" xfId="0" applyFont="1" applyAlignment="1">
      <alignment horizontal="center" vertical="center" wrapText="1"/>
    </xf>
    <xf numFmtId="0" fontId="1" fillId="0" borderId="0" xfId="0" applyFont="1" applyAlignment="1">
      <alignment horizontal="left" wrapText="1"/>
    </xf>
    <xf numFmtId="0" fontId="1" fillId="0" borderId="1" xfId="0" applyFont="1" applyBorder="1" applyAlignment="1">
      <alignment horizontal="left" wrapText="1"/>
    </xf>
    <xf numFmtId="0" fontId="4" fillId="3" borderId="1" xfId="0" applyFont="1" applyFill="1" applyBorder="1" applyAlignment="1">
      <alignment horizontal="center"/>
    </xf>
    <xf numFmtId="0" fontId="4" fillId="3" borderId="160" xfId="0" applyFont="1" applyFill="1" applyBorder="1" applyAlignment="1">
      <alignment horizontal="center"/>
    </xf>
    <xf numFmtId="0" fontId="2" fillId="5" borderId="160" xfId="0" applyFont="1" applyFill="1" applyBorder="1" applyAlignment="1">
      <alignment horizontal="center" vertical="center"/>
    </xf>
    <xf numFmtId="0" fontId="2" fillId="5" borderId="161" xfId="0" applyFont="1" applyFill="1" applyBorder="1" applyAlignment="1">
      <alignment horizontal="center" vertical="center"/>
    </xf>
    <xf numFmtId="0" fontId="2" fillId="5" borderId="5" xfId="0" applyFont="1" applyFill="1" applyBorder="1" applyAlignment="1">
      <alignment horizontal="center" vertical="center"/>
    </xf>
    <xf numFmtId="0" fontId="33" fillId="0" borderId="1" xfId="0" applyFont="1" applyBorder="1" applyAlignment="1">
      <alignment wrapText="1"/>
    </xf>
    <xf numFmtId="0" fontId="2" fillId="5" borderId="160" xfId="0" applyFont="1" applyFill="1" applyBorder="1" applyAlignment="1">
      <alignment horizontal="center" vertical="center" wrapText="1"/>
    </xf>
    <xf numFmtId="0" fontId="39" fillId="0" borderId="0" xfId="0" applyFont="1" applyAlignment="1">
      <alignment wrapText="1"/>
    </xf>
    <xf numFmtId="0" fontId="7" fillId="3" borderId="10" xfId="3" applyFont="1" applyFill="1" applyBorder="1" applyAlignment="1">
      <alignment horizontal="center" vertical="center" wrapText="1"/>
    </xf>
    <xf numFmtId="0" fontId="7" fillId="3" borderId="12" xfId="3" applyFont="1" applyFill="1" applyBorder="1" applyAlignment="1">
      <alignment horizontal="center" vertical="center" wrapText="1"/>
    </xf>
    <xf numFmtId="0" fontId="39" fillId="0" borderId="0" xfId="0" applyFont="1" applyAlignment="1">
      <alignment horizontal="center" wrapText="1"/>
    </xf>
    <xf numFmtId="0" fontId="39" fillId="0" borderId="0" xfId="0" applyFont="1" applyAlignment="1">
      <alignment horizontal="center"/>
    </xf>
    <xf numFmtId="0" fontId="0" fillId="0" borderId="100" xfId="0" applyBorder="1" applyAlignment="1">
      <alignment horizontal="center" wrapText="1"/>
    </xf>
    <xf numFmtId="0" fontId="17" fillId="0" borderId="0" xfId="0" applyFont="1" applyAlignment="1">
      <alignment horizontal="center" vertical="center" wrapText="1"/>
    </xf>
    <xf numFmtId="0" fontId="14" fillId="2" borderId="0" xfId="0" applyFont="1" applyFill="1" applyAlignment="1">
      <alignment horizontal="center" vertical="center" wrapText="1"/>
    </xf>
    <xf numFmtId="0" fontId="9" fillId="3" borderId="103" xfId="0" applyFont="1" applyFill="1" applyBorder="1" applyAlignment="1">
      <alignment horizontal="center" vertical="center" wrapText="1"/>
    </xf>
    <xf numFmtId="0" fontId="1" fillId="8" borderId="68" xfId="0" applyFont="1" applyFill="1" applyBorder="1" applyAlignment="1">
      <alignment horizontal="center" vertical="center" wrapText="1"/>
    </xf>
    <xf numFmtId="0" fontId="9" fillId="3" borderId="104" xfId="0" applyFont="1" applyFill="1" applyBorder="1" applyAlignment="1">
      <alignment horizontal="center" vertical="center" wrapText="1"/>
    </xf>
    <xf numFmtId="0" fontId="9" fillId="3" borderId="101" xfId="0" applyFont="1" applyFill="1" applyBorder="1" applyAlignment="1">
      <alignment horizontal="center" vertical="center"/>
    </xf>
    <xf numFmtId="0" fontId="9" fillId="3" borderId="102" xfId="0" applyFont="1" applyFill="1" applyBorder="1" applyAlignment="1">
      <alignment horizontal="center" vertical="center" wrapText="1"/>
    </xf>
    <xf numFmtId="0" fontId="1" fillId="8" borderId="5" xfId="0" applyFont="1" applyFill="1" applyBorder="1" applyAlignment="1">
      <alignment horizontal="center" vertical="center"/>
    </xf>
    <xf numFmtId="0" fontId="1" fillId="8" borderId="7" xfId="0" applyFont="1" applyFill="1" applyBorder="1" applyAlignment="1">
      <alignment horizontal="center" vertical="center"/>
    </xf>
    <xf numFmtId="0" fontId="12" fillId="0" borderId="0" xfId="0" applyFont="1" applyAlignment="1">
      <alignment horizontal="center" vertical="top"/>
    </xf>
    <xf numFmtId="0" fontId="16" fillId="0" borderId="0" xfId="0" applyFont="1" applyAlignment="1">
      <alignment horizontal="center" vertical="top"/>
    </xf>
    <xf numFmtId="0" fontId="19" fillId="0" borderId="0" xfId="3" applyAlignment="1">
      <alignment horizontal="center"/>
    </xf>
    <xf numFmtId="0" fontId="7" fillId="3" borderId="115" xfId="0" applyFont="1" applyFill="1" applyBorder="1" applyAlignment="1">
      <alignment horizontal="center" vertical="center"/>
    </xf>
    <xf numFmtId="0" fontId="15" fillId="0" borderId="0" xfId="0" applyFont="1" applyAlignment="1">
      <alignment horizontal="left" vertical="center"/>
    </xf>
    <xf numFmtId="0" fontId="19" fillId="0" borderId="0" xfId="3" applyFill="1" applyAlignment="1">
      <alignment horizontal="center"/>
    </xf>
    <xf numFmtId="0" fontId="1" fillId="6" borderId="9" xfId="0" applyFont="1" applyFill="1" applyBorder="1" applyAlignment="1">
      <alignment horizontal="center" wrapText="1"/>
    </xf>
    <xf numFmtId="0" fontId="1" fillId="6" borderId="7" xfId="0" applyFont="1" applyFill="1" applyBorder="1" applyAlignment="1">
      <alignment horizontal="center" wrapText="1"/>
    </xf>
    <xf numFmtId="0" fontId="9" fillId="3" borderId="107" xfId="0" applyFont="1" applyFill="1" applyBorder="1" applyAlignment="1">
      <alignment horizontal="center" vertical="center"/>
    </xf>
    <xf numFmtId="0" fontId="9" fillId="3" borderId="6" xfId="0" applyFont="1" applyFill="1" applyBorder="1" applyAlignment="1">
      <alignment horizontal="center" vertical="center"/>
    </xf>
    <xf numFmtId="0" fontId="1" fillId="8" borderId="5" xfId="0" applyFont="1" applyFill="1" applyBorder="1" applyAlignment="1">
      <alignment horizontal="center" vertical="center" wrapText="1"/>
    </xf>
    <xf numFmtId="0" fontId="1" fillId="8" borderId="6" xfId="0" applyFont="1" applyFill="1" applyBorder="1" applyAlignment="1">
      <alignment horizontal="center" vertical="center" wrapText="1"/>
    </xf>
    <xf numFmtId="0" fontId="1" fillId="8" borderId="7" xfId="0" applyFont="1" applyFill="1" applyBorder="1" applyAlignment="1">
      <alignment horizontal="center" vertical="center" wrapText="1"/>
    </xf>
    <xf numFmtId="0" fontId="1" fillId="5" borderId="5" xfId="0" applyFont="1" applyFill="1" applyBorder="1" applyAlignment="1">
      <alignment horizontal="center" vertical="center"/>
    </xf>
    <xf numFmtId="0" fontId="1" fillId="5" borderId="6" xfId="0" applyFont="1" applyFill="1" applyBorder="1" applyAlignment="1">
      <alignment horizontal="center" vertical="center"/>
    </xf>
    <xf numFmtId="0" fontId="1" fillId="5" borderId="7" xfId="0" applyFont="1" applyFill="1" applyBorder="1" applyAlignment="1">
      <alignment horizontal="center" vertical="center"/>
    </xf>
    <xf numFmtId="0" fontId="9" fillId="3" borderId="7" xfId="0" applyFont="1" applyFill="1" applyBorder="1" applyAlignment="1">
      <alignment horizontal="center" vertical="center"/>
    </xf>
    <xf numFmtId="0" fontId="0" fillId="2" borderId="0" xfId="0" applyFill="1" applyAlignment="1">
      <alignment horizontal="center"/>
    </xf>
    <xf numFmtId="0" fontId="0" fillId="0" borderId="0" xfId="0" applyAlignment="1">
      <alignment horizontal="center"/>
    </xf>
    <xf numFmtId="0" fontId="9" fillId="3" borderId="83" xfId="0" applyFont="1" applyFill="1" applyBorder="1" applyAlignment="1">
      <alignment horizontal="center" vertical="center" wrapText="1"/>
    </xf>
    <xf numFmtId="0" fontId="0" fillId="6" borderId="2" xfId="0" applyFill="1" applyBorder="1" applyAlignment="1">
      <alignment horizontal="center" vertical="center"/>
    </xf>
    <xf numFmtId="0" fontId="0" fillId="6" borderId="3" xfId="0" applyFill="1" applyBorder="1" applyAlignment="1">
      <alignment horizontal="center" vertical="center"/>
    </xf>
    <xf numFmtId="0" fontId="0" fillId="6" borderId="4" xfId="0" applyFill="1" applyBorder="1" applyAlignment="1">
      <alignment horizontal="center" vertical="center"/>
    </xf>
    <xf numFmtId="0" fontId="7" fillId="3" borderId="108" xfId="0" applyFont="1" applyFill="1" applyBorder="1" applyAlignment="1">
      <alignment horizontal="center" vertical="center" wrapText="1"/>
    </xf>
    <xf numFmtId="0" fontId="7" fillId="3" borderId="97"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22" fillId="0" borderId="0" xfId="3" applyFont="1" applyAlignment="1">
      <alignment horizontal="center" vertical="center" wrapText="1"/>
    </xf>
    <xf numFmtId="0" fontId="22" fillId="0" borderId="72" xfId="3" applyFont="1" applyBorder="1" applyAlignment="1">
      <alignment horizontal="center" vertical="center" wrapText="1"/>
    </xf>
    <xf numFmtId="0" fontId="7" fillId="3" borderId="0" xfId="0" applyFont="1" applyFill="1" applyAlignment="1">
      <alignment horizontal="center" vertical="center"/>
    </xf>
    <xf numFmtId="0" fontId="16" fillId="0" borderId="0" xfId="0" applyFont="1" applyAlignment="1">
      <alignment horizontal="center" vertical="top" wrapText="1"/>
    </xf>
    <xf numFmtId="0" fontId="23" fillId="7" borderId="79" xfId="0" applyFont="1" applyFill="1" applyBorder="1" applyAlignment="1">
      <alignment horizontal="center" vertical="center" wrapText="1"/>
    </xf>
    <xf numFmtId="0" fontId="23" fillId="7" borderId="95"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47" xfId="0" applyFont="1" applyFill="1" applyBorder="1" applyAlignment="1">
      <alignment horizontal="center" vertical="center" wrapText="1"/>
    </xf>
    <xf numFmtId="0" fontId="7" fillId="3" borderId="0" xfId="0" applyFont="1" applyFill="1" applyAlignment="1">
      <alignment horizontal="center" vertical="center" wrapText="1"/>
    </xf>
    <xf numFmtId="0" fontId="7" fillId="3" borderId="8" xfId="0" applyFont="1" applyFill="1" applyBorder="1" applyAlignment="1">
      <alignment horizontal="center" vertical="center" wrapText="1"/>
    </xf>
    <xf numFmtId="0" fontId="7" fillId="3" borderId="124" xfId="0" applyFont="1" applyFill="1" applyBorder="1" applyAlignment="1">
      <alignment horizontal="center" vertical="center" wrapText="1"/>
    </xf>
    <xf numFmtId="0" fontId="7" fillId="3" borderId="125" xfId="0" applyFont="1" applyFill="1" applyBorder="1" applyAlignment="1">
      <alignment horizontal="center" vertical="center" wrapText="1"/>
    </xf>
    <xf numFmtId="0" fontId="7" fillId="3" borderId="98" xfId="0" applyFont="1" applyFill="1" applyBorder="1" applyAlignment="1">
      <alignment horizontal="center" vertical="center" wrapText="1"/>
    </xf>
    <xf numFmtId="0" fontId="7" fillId="3" borderId="81" xfId="0" applyFont="1" applyFill="1" applyBorder="1" applyAlignment="1">
      <alignment horizontal="center" vertical="center" wrapText="1"/>
    </xf>
    <xf numFmtId="0" fontId="7" fillId="3" borderId="82" xfId="0" applyFont="1" applyFill="1" applyBorder="1" applyAlignment="1">
      <alignment horizontal="center" vertical="center" wrapText="1"/>
    </xf>
    <xf numFmtId="0" fontId="7" fillId="3" borderId="84" xfId="0" applyFont="1" applyFill="1" applyBorder="1" applyAlignment="1">
      <alignment horizontal="center" vertical="center" wrapText="1"/>
    </xf>
    <xf numFmtId="0" fontId="37" fillId="0" borderId="0" xfId="0" applyFont="1" applyAlignment="1">
      <alignment horizontal="left" vertical="center"/>
    </xf>
    <xf numFmtId="0" fontId="0" fillId="8" borderId="1" xfId="0" applyFill="1" applyBorder="1" applyAlignment="1">
      <alignment horizontal="center" vertical="center" wrapText="1"/>
    </xf>
    <xf numFmtId="0" fontId="2" fillId="0" borderId="0" xfId="0" applyFont="1" applyAlignment="1">
      <alignment horizontal="center"/>
    </xf>
    <xf numFmtId="0" fontId="7" fillId="3" borderId="13" xfId="0" applyFont="1" applyFill="1" applyBorder="1" applyAlignment="1">
      <alignment horizontal="center" vertical="center" wrapText="1"/>
    </xf>
    <xf numFmtId="0" fontId="1" fillId="8" borderId="118" xfId="0" applyFont="1" applyFill="1" applyBorder="1" applyAlignment="1">
      <alignment horizontal="left"/>
    </xf>
    <xf numFmtId="0" fontId="1" fillId="8" borderId="93" xfId="0" applyFont="1" applyFill="1" applyBorder="1" applyAlignment="1">
      <alignment horizontal="left"/>
    </xf>
    <xf numFmtId="0" fontId="1" fillId="8" borderId="94" xfId="0" applyFont="1" applyFill="1" applyBorder="1" applyAlignment="1">
      <alignment horizontal="left"/>
    </xf>
    <xf numFmtId="0" fontId="7" fillId="3" borderId="109" xfId="0" applyFont="1" applyFill="1" applyBorder="1" applyAlignment="1">
      <alignment horizontal="center" vertical="center" wrapText="1"/>
    </xf>
    <xf numFmtId="0" fontId="7" fillId="3" borderId="110" xfId="0" applyFont="1" applyFill="1" applyBorder="1" applyAlignment="1">
      <alignment horizontal="center" vertical="center" wrapText="1"/>
    </xf>
    <xf numFmtId="0" fontId="7" fillId="3" borderId="112" xfId="0" applyFont="1" applyFill="1" applyBorder="1" applyAlignment="1">
      <alignment horizontal="center" vertical="center" wrapText="1"/>
    </xf>
    <xf numFmtId="0" fontId="7" fillId="3" borderId="113" xfId="0" applyFont="1" applyFill="1" applyBorder="1" applyAlignment="1">
      <alignment horizontal="center" vertical="center" wrapText="1"/>
    </xf>
    <xf numFmtId="0" fontId="7" fillId="3" borderId="111" xfId="0" applyFont="1" applyFill="1" applyBorder="1" applyAlignment="1">
      <alignment horizontal="center" vertical="center" wrapText="1"/>
    </xf>
    <xf numFmtId="0" fontId="7" fillId="3" borderId="114" xfId="0" applyFont="1" applyFill="1" applyBorder="1" applyAlignment="1">
      <alignment horizontal="center" vertical="center" wrapText="1"/>
    </xf>
    <xf numFmtId="0" fontId="1" fillId="8" borderId="7" xfId="0" applyFont="1" applyFill="1" applyBorder="1" applyAlignment="1">
      <alignment horizontal="left" vertical="center" wrapText="1"/>
    </xf>
    <xf numFmtId="0" fontId="1" fillId="8" borderId="1" xfId="0" applyFont="1" applyFill="1" applyBorder="1" applyAlignment="1">
      <alignment horizontal="left" vertical="center" wrapText="1"/>
    </xf>
    <xf numFmtId="0" fontId="1" fillId="8" borderId="36" xfId="0" applyFont="1" applyFill="1" applyBorder="1" applyAlignment="1">
      <alignment horizontal="left" vertical="center" wrapText="1"/>
    </xf>
    <xf numFmtId="9" fontId="0" fillId="8" borderId="40" xfId="2" applyFont="1" applyFill="1" applyBorder="1" applyAlignment="1">
      <alignment horizontal="center"/>
    </xf>
    <xf numFmtId="9" fontId="0" fillId="8" borderId="41" xfId="2" applyFont="1" applyFill="1" applyBorder="1" applyAlignment="1">
      <alignment horizontal="center"/>
    </xf>
    <xf numFmtId="0" fontId="7" fillId="3" borderId="42" xfId="0" applyFont="1" applyFill="1" applyBorder="1" applyAlignment="1">
      <alignment horizontal="center" vertical="center" wrapText="1"/>
    </xf>
    <xf numFmtId="0" fontId="7" fillId="3" borderId="34" xfId="0" applyFont="1" applyFill="1" applyBorder="1" applyAlignment="1">
      <alignment horizontal="center" vertical="center" wrapText="1"/>
    </xf>
    <xf numFmtId="0" fontId="7" fillId="3" borderId="43"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3" borderId="121" xfId="0" applyFont="1" applyFill="1" applyBorder="1" applyAlignment="1">
      <alignment horizontal="center" vertical="center" wrapText="1"/>
    </xf>
    <xf numFmtId="0" fontId="7" fillId="3" borderId="44" xfId="0" applyFont="1" applyFill="1" applyBorder="1" applyAlignment="1">
      <alignment horizontal="center" vertical="center" wrapText="1"/>
    </xf>
    <xf numFmtId="0" fontId="1" fillId="6" borderId="34" xfId="0" applyFont="1" applyFill="1" applyBorder="1" applyAlignment="1">
      <alignment horizontal="left"/>
    </xf>
    <xf numFmtId="0" fontId="1" fillId="6" borderId="1" xfId="0" applyFont="1" applyFill="1" applyBorder="1" applyAlignment="1">
      <alignment horizontal="left"/>
    </xf>
    <xf numFmtId="0" fontId="1" fillId="6" borderId="44" xfId="0" applyFont="1" applyFill="1" applyBorder="1" applyAlignment="1">
      <alignment horizontal="left"/>
    </xf>
    <xf numFmtId="0" fontId="2" fillId="0" borderId="0" xfId="0" applyFont="1" applyAlignment="1">
      <alignment horizontal="center" wrapText="1"/>
    </xf>
    <xf numFmtId="0" fontId="7" fillId="3" borderId="13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1" fillId="6" borderId="139" xfId="0" applyFont="1" applyFill="1" applyBorder="1" applyAlignment="1">
      <alignment horizontal="left"/>
    </xf>
    <xf numFmtId="0" fontId="1" fillId="6" borderId="5" xfId="0" applyFont="1" applyFill="1" applyBorder="1" applyAlignment="1">
      <alignment horizontal="left"/>
    </xf>
    <xf numFmtId="0" fontId="1" fillId="6" borderId="2" xfId="0" applyFont="1" applyFill="1" applyBorder="1" applyAlignment="1">
      <alignment horizontal="left"/>
    </xf>
    <xf numFmtId="0" fontId="1" fillId="6" borderId="132" xfId="0" applyFont="1" applyFill="1" applyBorder="1" applyAlignment="1">
      <alignment horizontal="left"/>
    </xf>
    <xf numFmtId="0" fontId="1" fillId="6" borderId="1" xfId="0" applyFont="1" applyFill="1" applyBorder="1" applyAlignment="1">
      <alignment horizontal="center"/>
    </xf>
    <xf numFmtId="0" fontId="1" fillId="6" borderId="5" xfId="0" applyFont="1" applyFill="1" applyBorder="1" applyAlignment="1">
      <alignment horizontal="center"/>
    </xf>
    <xf numFmtId="0" fontId="7" fillId="3" borderId="132" xfId="0" applyFont="1" applyFill="1" applyBorder="1" applyAlignment="1">
      <alignment horizontal="center" vertical="center" wrapText="1"/>
    </xf>
    <xf numFmtId="0" fontId="7" fillId="3" borderId="129" xfId="0" applyFont="1" applyFill="1" applyBorder="1" applyAlignment="1">
      <alignment horizontal="center" vertical="center" wrapText="1"/>
    </xf>
    <xf numFmtId="0" fontId="7" fillId="3" borderId="10" xfId="0" applyFont="1" applyFill="1" applyBorder="1" applyAlignment="1">
      <alignment horizontal="center" vertical="center" wrapText="1"/>
    </xf>
    <xf numFmtId="0" fontId="1" fillId="6" borderId="1" xfId="0" applyFont="1" applyFill="1" applyBorder="1" applyAlignment="1">
      <alignment horizontal="left" vertical="center" wrapText="1"/>
    </xf>
    <xf numFmtId="0" fontId="1" fillId="6" borderId="1" xfId="0" applyFont="1" applyFill="1" applyBorder="1" applyAlignment="1">
      <alignment vertical="center" wrapText="1"/>
    </xf>
    <xf numFmtId="0" fontId="7" fillId="3" borderId="130" xfId="0" applyFont="1" applyFill="1" applyBorder="1" applyAlignment="1">
      <alignment horizontal="center"/>
    </xf>
    <xf numFmtId="0" fontId="7" fillId="3" borderId="47" xfId="0" applyFont="1" applyFill="1" applyBorder="1" applyAlignment="1">
      <alignment horizontal="center"/>
    </xf>
    <xf numFmtId="0" fontId="0" fillId="2" borderId="9" xfId="0" applyFill="1" applyBorder="1" applyAlignment="1">
      <alignment horizontal="center"/>
    </xf>
    <xf numFmtId="0" fontId="0" fillId="2" borderId="11" xfId="0" applyFill="1" applyBorder="1" applyAlignment="1">
      <alignment horizontal="center"/>
    </xf>
    <xf numFmtId="0" fontId="0" fillId="2" borderId="135" xfId="0" applyFill="1" applyBorder="1" applyAlignment="1">
      <alignment horizontal="center"/>
    </xf>
    <xf numFmtId="0" fontId="27" fillId="6" borderId="42" xfId="0" applyFont="1" applyFill="1" applyBorder="1" applyAlignment="1">
      <alignment horizontal="center" vertical="center" wrapText="1"/>
    </xf>
    <xf numFmtId="0" fontId="27" fillId="6" borderId="43" xfId="0" applyFont="1" applyFill="1" applyBorder="1" applyAlignment="1">
      <alignment horizontal="center" vertical="center" wrapText="1"/>
    </xf>
    <xf numFmtId="0" fontId="27" fillId="6" borderId="121" xfId="0" applyFont="1" applyFill="1" applyBorder="1" applyAlignment="1">
      <alignment horizontal="center" vertical="center" wrapText="1"/>
    </xf>
    <xf numFmtId="0" fontId="1" fillId="6" borderId="43" xfId="0" applyFont="1" applyFill="1" applyBorder="1" applyAlignment="1">
      <alignment horizontal="center" vertical="center" wrapText="1"/>
    </xf>
    <xf numFmtId="0" fontId="1" fillId="6" borderId="133" xfId="0" applyFont="1" applyFill="1" applyBorder="1" applyAlignment="1">
      <alignment horizontal="center" vertical="center" wrapText="1"/>
    </xf>
    <xf numFmtId="0" fontId="7" fillId="3" borderId="35" xfId="0" applyFont="1" applyFill="1" applyBorder="1" applyAlignment="1">
      <alignment horizontal="center" vertical="center" wrapText="1"/>
    </xf>
    <xf numFmtId="0" fontId="7" fillId="3" borderId="36" xfId="0" applyFont="1" applyFill="1" applyBorder="1" applyAlignment="1">
      <alignment horizontal="center" vertical="center" wrapText="1"/>
    </xf>
    <xf numFmtId="0" fontId="26" fillId="6" borderId="42" xfId="0" applyFont="1" applyFill="1" applyBorder="1" applyAlignment="1">
      <alignment horizontal="center" vertical="center" wrapText="1"/>
    </xf>
    <xf numFmtId="0" fontId="26" fillId="6" borderId="121" xfId="0" applyFont="1" applyFill="1" applyBorder="1" applyAlignment="1">
      <alignment horizontal="center" vertical="center" wrapText="1"/>
    </xf>
    <xf numFmtId="0" fontId="7" fillId="3" borderId="134" xfId="0" applyFont="1" applyFill="1" applyBorder="1" applyAlignment="1">
      <alignment horizontal="center"/>
    </xf>
    <xf numFmtId="0" fontId="7" fillId="3" borderId="4" xfId="0" applyFont="1" applyFill="1" applyBorder="1" applyAlignment="1">
      <alignment horizontal="center"/>
    </xf>
    <xf numFmtId="0" fontId="0" fillId="2" borderId="4" xfId="0" applyFill="1" applyBorder="1" applyAlignment="1">
      <alignment horizontal="center"/>
    </xf>
    <xf numFmtId="0" fontId="0" fillId="2" borderId="127" xfId="0" applyFill="1" applyBorder="1" applyAlignment="1">
      <alignment horizontal="center"/>
    </xf>
    <xf numFmtId="0" fontId="0" fillId="6" borderId="44" xfId="0" applyFill="1" applyBorder="1" applyAlignment="1">
      <alignment horizontal="center" vertical="center" wrapText="1"/>
    </xf>
    <xf numFmtId="0" fontId="0" fillId="6" borderId="45" xfId="0" applyFill="1" applyBorder="1" applyAlignment="1">
      <alignment horizontal="center" vertical="center" wrapText="1"/>
    </xf>
    <xf numFmtId="0" fontId="7" fillId="3" borderId="121" xfId="0" applyFont="1" applyFill="1" applyBorder="1" applyAlignment="1">
      <alignment horizontal="center"/>
    </xf>
    <xf numFmtId="0" fontId="7" fillId="3" borderId="44" xfId="0" applyFont="1" applyFill="1" applyBorder="1" applyAlignment="1">
      <alignment horizontal="center"/>
    </xf>
    <xf numFmtId="0" fontId="26" fillId="6" borderId="43" xfId="0" applyFont="1" applyFill="1" applyBorder="1" applyAlignment="1">
      <alignment horizontal="center" vertical="center" wrapText="1"/>
    </xf>
    <xf numFmtId="0" fontId="7" fillId="3" borderId="131" xfId="0" applyFont="1" applyFill="1" applyBorder="1" applyAlignment="1">
      <alignment horizontal="center" vertical="center" wrapText="1"/>
    </xf>
    <xf numFmtId="0" fontId="7" fillId="3" borderId="126" xfId="0" applyFont="1" applyFill="1" applyBorder="1" applyAlignment="1">
      <alignment horizontal="center" vertical="center" wrapText="1"/>
    </xf>
    <xf numFmtId="0" fontId="7" fillId="3" borderId="130" xfId="0" applyFont="1" applyFill="1" applyBorder="1" applyAlignment="1">
      <alignment horizontal="center" vertical="center" wrapText="1"/>
    </xf>
    <xf numFmtId="0" fontId="21" fillId="0" borderId="0" xfId="3" applyFont="1" applyAlignment="1">
      <alignment horizontal="center" vertical="center"/>
    </xf>
    <xf numFmtId="0" fontId="7" fillId="3" borderId="13" xfId="0" applyFont="1" applyFill="1" applyBorder="1" applyAlignment="1">
      <alignment horizontal="center" wrapText="1"/>
    </xf>
    <xf numFmtId="0" fontId="2" fillId="2" borderId="83" xfId="0" applyFont="1" applyFill="1" applyBorder="1" applyAlignment="1">
      <alignment horizontal="center" wrapText="1"/>
    </xf>
    <xf numFmtId="2" fontId="2" fillId="6" borderId="83" xfId="0" applyNumberFormat="1" applyFont="1" applyFill="1" applyBorder="1" applyAlignment="1">
      <alignment horizontal="center" wrapText="1"/>
    </xf>
    <xf numFmtId="0" fontId="7" fillId="3" borderId="48" xfId="0" applyFont="1" applyFill="1" applyBorder="1" applyAlignment="1">
      <alignment horizontal="center" vertical="center" wrapText="1"/>
    </xf>
    <xf numFmtId="0" fontId="7" fillId="3" borderId="49" xfId="0" applyFont="1" applyFill="1" applyBorder="1" applyAlignment="1">
      <alignment horizontal="center" vertical="center" wrapText="1"/>
    </xf>
    <xf numFmtId="0" fontId="7" fillId="3" borderId="50" xfId="0" applyFont="1" applyFill="1" applyBorder="1" applyAlignment="1">
      <alignment horizontal="center" vertical="center" wrapText="1"/>
    </xf>
    <xf numFmtId="0" fontId="7" fillId="3" borderId="29"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7" fillId="3" borderId="20" xfId="0" applyFont="1" applyFill="1" applyBorder="1" applyAlignment="1">
      <alignment horizontal="center" vertical="center" wrapText="1"/>
    </xf>
    <xf numFmtId="0" fontId="1" fillId="8" borderId="25" xfId="0" applyFont="1" applyFill="1" applyBorder="1" applyAlignment="1">
      <alignment horizontal="left" vertical="center" wrapText="1"/>
    </xf>
    <xf numFmtId="0" fontId="1" fillId="8" borderId="32" xfId="0" applyFont="1" applyFill="1" applyBorder="1" applyAlignment="1">
      <alignment horizontal="left" vertical="center" wrapText="1"/>
    </xf>
    <xf numFmtId="0" fontId="7" fillId="3" borderId="37" xfId="0" applyFont="1" applyFill="1" applyBorder="1" applyAlignment="1">
      <alignment horizontal="center" vertical="center" wrapText="1"/>
    </xf>
    <xf numFmtId="0" fontId="7" fillId="3" borderId="38" xfId="0" applyFont="1" applyFill="1" applyBorder="1" applyAlignment="1">
      <alignment horizontal="center" vertical="center" wrapText="1"/>
    </xf>
    <xf numFmtId="9" fontId="0" fillId="8" borderId="39" xfId="2" applyFont="1" applyFill="1" applyBorder="1" applyAlignment="1">
      <alignment horizontal="center"/>
    </xf>
    <xf numFmtId="0" fontId="0" fillId="6" borderId="34" xfId="0" applyFill="1" applyBorder="1" applyAlignment="1">
      <alignment horizontal="left" wrapText="1"/>
    </xf>
    <xf numFmtId="0" fontId="0" fillId="6" borderId="1" xfId="0" applyFill="1" applyBorder="1" applyAlignment="1">
      <alignment horizontal="left" wrapText="1"/>
    </xf>
    <xf numFmtId="0" fontId="0" fillId="6" borderId="1" xfId="0" applyFill="1" applyBorder="1" applyAlignment="1">
      <alignment horizontal="left" vertical="top" wrapText="1"/>
    </xf>
    <xf numFmtId="0" fontId="0" fillId="6" borderId="1" xfId="0" applyFill="1" applyBorder="1" applyAlignment="1">
      <alignment horizontal="center" wrapText="1"/>
    </xf>
    <xf numFmtId="0" fontId="0" fillId="6" borderId="44" xfId="0" applyFill="1" applyBorder="1" applyAlignment="1">
      <alignment horizontal="left" wrapText="1"/>
    </xf>
    <xf numFmtId="0" fontId="0" fillId="6" borderId="5" xfId="0" applyFill="1" applyBorder="1" applyAlignment="1">
      <alignment horizontal="center" wrapText="1"/>
    </xf>
    <xf numFmtId="0" fontId="0" fillId="6" borderId="6" xfId="0" applyFill="1" applyBorder="1" applyAlignment="1">
      <alignment horizontal="center" wrapText="1"/>
    </xf>
    <xf numFmtId="0" fontId="0" fillId="6" borderId="7" xfId="0" applyFill="1" applyBorder="1" applyAlignment="1">
      <alignment horizontal="center" wrapText="1"/>
    </xf>
    <xf numFmtId="0" fontId="0" fillId="6" borderId="1" xfId="0" applyFill="1" applyBorder="1" applyAlignment="1">
      <alignment horizontal="left" vertical="center" wrapText="1"/>
    </xf>
    <xf numFmtId="0" fontId="1" fillId="6" borderId="1" xfId="0" applyFont="1" applyFill="1" applyBorder="1" applyAlignment="1">
      <alignment horizontal="center" wrapText="1"/>
    </xf>
    <xf numFmtId="0" fontId="7" fillId="3" borderId="121" xfId="0" applyFont="1" applyFill="1" applyBorder="1" applyAlignment="1">
      <alignment horizontal="center" vertical="center"/>
    </xf>
    <xf numFmtId="0" fontId="7" fillId="3" borderId="44" xfId="0" applyFont="1" applyFill="1" applyBorder="1" applyAlignment="1">
      <alignment horizontal="center" vertical="center"/>
    </xf>
    <xf numFmtId="0" fontId="0" fillId="6" borderId="44" xfId="0" applyFill="1" applyBorder="1" applyAlignment="1">
      <alignment horizontal="center" wrapText="1"/>
    </xf>
    <xf numFmtId="0" fontId="0" fillId="6" borderId="45" xfId="0" applyFill="1" applyBorder="1" applyAlignment="1">
      <alignment horizontal="center" wrapText="1"/>
    </xf>
    <xf numFmtId="0" fontId="7" fillId="3" borderId="43" xfId="0" applyFont="1" applyFill="1" applyBorder="1" applyAlignment="1">
      <alignment horizontal="center"/>
    </xf>
    <xf numFmtId="0" fontId="7" fillId="3" borderId="1" xfId="0" applyFont="1" applyFill="1" applyBorder="1" applyAlignment="1">
      <alignment horizontal="center"/>
    </xf>
    <xf numFmtId="0" fontId="0" fillId="2" borderId="1" xfId="0" applyFill="1" applyBorder="1" applyAlignment="1">
      <alignment horizontal="center"/>
    </xf>
    <xf numFmtId="0" fontId="0" fillId="2" borderId="36" xfId="0" applyFill="1" applyBorder="1" applyAlignment="1">
      <alignment horizontal="center"/>
    </xf>
    <xf numFmtId="0" fontId="1" fillId="8" borderId="73" xfId="0" applyFont="1" applyFill="1" applyBorder="1" applyAlignment="1">
      <alignment horizontal="left" vertical="center" wrapText="1"/>
    </xf>
    <xf numFmtId="0" fontId="1" fillId="8" borderId="74" xfId="0" applyFont="1" applyFill="1" applyBorder="1" applyAlignment="1">
      <alignment horizontal="left" vertical="center" wrapText="1"/>
    </xf>
    <xf numFmtId="9" fontId="0" fillId="8" borderId="57" xfId="2" applyFont="1" applyFill="1" applyBorder="1" applyAlignment="1">
      <alignment horizontal="center"/>
    </xf>
    <xf numFmtId="9" fontId="0" fillId="8" borderId="58" xfId="2" applyFont="1" applyFill="1" applyBorder="1" applyAlignment="1">
      <alignment horizontal="center"/>
    </xf>
    <xf numFmtId="0" fontId="1" fillId="6" borderId="34" xfId="0" applyFont="1" applyFill="1" applyBorder="1" applyAlignment="1">
      <alignment vertical="center"/>
    </xf>
    <xf numFmtId="0" fontId="1" fillId="6" borderId="1" xfId="0" applyFont="1" applyFill="1" applyBorder="1" applyAlignment="1">
      <alignment vertical="center"/>
    </xf>
    <xf numFmtId="0" fontId="1" fillId="6" borderId="44" xfId="0" applyFont="1" applyFill="1" applyBorder="1" applyAlignment="1">
      <alignment wrapText="1"/>
    </xf>
    <xf numFmtId="0" fontId="1" fillId="6" borderId="1" xfId="0" applyFont="1" applyFill="1" applyBorder="1" applyAlignment="1">
      <alignment wrapText="1"/>
    </xf>
    <xf numFmtId="0" fontId="7" fillId="3" borderId="15" xfId="0" applyFont="1" applyFill="1" applyBorder="1" applyAlignment="1">
      <alignment horizontal="center" vertical="center" wrapText="1"/>
    </xf>
    <xf numFmtId="0" fontId="7" fillId="3" borderId="22" xfId="0" applyFont="1" applyFill="1" applyBorder="1" applyAlignment="1">
      <alignment horizontal="center" vertical="center" wrapText="1"/>
    </xf>
    <xf numFmtId="0" fontId="7" fillId="3" borderId="26" xfId="0" applyFont="1" applyFill="1" applyBorder="1" applyAlignment="1">
      <alignment horizontal="center" vertical="center" wrapText="1"/>
    </xf>
    <xf numFmtId="0" fontId="1" fillId="6" borderId="34" xfId="0" applyFont="1" applyFill="1" applyBorder="1" applyAlignment="1">
      <alignment horizontal="left" vertical="center"/>
    </xf>
    <xf numFmtId="0" fontId="1" fillId="6" borderId="1" xfId="0" applyFont="1" applyFill="1" applyBorder="1" applyAlignment="1">
      <alignment horizontal="left" vertical="center"/>
    </xf>
    <xf numFmtId="0" fontId="1" fillId="6" borderId="44" xfId="0" applyFont="1" applyFill="1" applyBorder="1" applyAlignment="1">
      <alignment horizontal="left" vertical="center"/>
    </xf>
    <xf numFmtId="0" fontId="1" fillId="6" borderId="1" xfId="0" applyFont="1" applyFill="1" applyBorder="1" applyAlignment="1">
      <alignment horizontal="left" wrapText="1"/>
    </xf>
    <xf numFmtId="0" fontId="8" fillId="2" borderId="68" xfId="0" applyFont="1" applyFill="1" applyBorder="1" applyAlignment="1">
      <alignment horizontal="center" wrapText="1"/>
    </xf>
    <xf numFmtId="2" fontId="8" fillId="6" borderId="68" xfId="0" applyNumberFormat="1" applyFont="1" applyFill="1" applyBorder="1" applyAlignment="1">
      <alignment horizontal="center" wrapText="1"/>
    </xf>
    <xf numFmtId="0" fontId="1" fillId="6" borderId="34" xfId="0" applyFont="1" applyFill="1" applyBorder="1" applyAlignment="1">
      <alignment horizontal="left" vertical="center" wrapText="1"/>
    </xf>
    <xf numFmtId="0" fontId="7" fillId="3" borderId="69" xfId="0" applyFont="1" applyFill="1" applyBorder="1" applyAlignment="1">
      <alignment horizontal="center" wrapText="1"/>
    </xf>
    <xf numFmtId="0" fontId="7" fillId="3" borderId="70" xfId="0" applyFont="1" applyFill="1" applyBorder="1" applyAlignment="1">
      <alignment horizontal="center" wrapText="1"/>
    </xf>
    <xf numFmtId="0" fontId="7" fillId="3" borderId="71" xfId="0" applyFont="1" applyFill="1" applyBorder="1" applyAlignment="1">
      <alignment horizontal="center" wrapText="1"/>
    </xf>
    <xf numFmtId="0" fontId="1" fillId="6" borderId="44" xfId="0" applyFont="1" applyFill="1" applyBorder="1" applyAlignment="1">
      <alignment horizontal="center" wrapText="1"/>
    </xf>
    <xf numFmtId="0" fontId="1" fillId="6" borderId="5" xfId="0" applyFont="1" applyFill="1" applyBorder="1" applyAlignment="1">
      <alignment horizontal="center" wrapText="1"/>
    </xf>
    <xf numFmtId="0" fontId="1" fillId="6" borderId="6" xfId="0" applyFont="1" applyFill="1" applyBorder="1" applyAlignment="1">
      <alignment horizontal="center" wrapText="1"/>
    </xf>
    <xf numFmtId="0" fontId="7" fillId="3" borderId="53" xfId="0" applyFont="1" applyFill="1" applyBorder="1" applyAlignment="1">
      <alignment horizontal="center" vertical="center" wrapText="1"/>
    </xf>
    <xf numFmtId="0" fontId="7" fillId="3" borderId="57" xfId="0" applyFont="1" applyFill="1" applyBorder="1" applyAlignment="1">
      <alignment horizontal="center" vertical="center" wrapText="1"/>
    </xf>
    <xf numFmtId="0" fontId="1" fillId="8" borderId="23" xfId="0" applyFont="1" applyFill="1" applyBorder="1" applyAlignment="1">
      <alignment horizontal="left" vertical="center" wrapText="1"/>
    </xf>
    <xf numFmtId="0" fontId="1" fillId="8" borderId="89" xfId="0" applyFont="1" applyFill="1" applyBorder="1" applyAlignment="1">
      <alignment horizontal="left" vertical="center" wrapText="1"/>
    </xf>
    <xf numFmtId="0" fontId="1" fillId="6" borderId="34" xfId="0" applyFont="1" applyFill="1" applyBorder="1" applyAlignment="1">
      <alignment horizontal="left" wrapText="1"/>
    </xf>
    <xf numFmtId="0" fontId="1" fillId="8" borderId="73" xfId="0" applyFont="1" applyFill="1" applyBorder="1" applyAlignment="1">
      <alignment horizontal="left"/>
    </xf>
    <xf numFmtId="0" fontId="1" fillId="8" borderId="74" xfId="0" applyFont="1" applyFill="1" applyBorder="1" applyAlignment="1">
      <alignment horizontal="left"/>
    </xf>
    <xf numFmtId="0" fontId="4" fillId="3" borderId="43" xfId="0" applyFont="1" applyFill="1" applyBorder="1" applyAlignment="1">
      <alignment horizontal="center"/>
    </xf>
    <xf numFmtId="0" fontId="4" fillId="3" borderId="1" xfId="0" applyFont="1" applyFill="1" applyBorder="1" applyAlignment="1">
      <alignment horizontal="center"/>
    </xf>
    <xf numFmtId="0" fontId="1" fillId="6" borderId="44" xfId="0" applyFont="1" applyFill="1" applyBorder="1" applyAlignment="1">
      <alignment horizontal="left" vertical="center" wrapText="1"/>
    </xf>
    <xf numFmtId="0" fontId="25" fillId="6" borderId="43" xfId="0" applyFont="1" applyFill="1" applyBorder="1" applyAlignment="1">
      <alignment horizontal="center" vertical="center" wrapText="1"/>
    </xf>
    <xf numFmtId="0" fontId="1" fillId="6" borderId="1" xfId="0" applyFont="1" applyFill="1" applyBorder="1" applyAlignment="1">
      <alignment horizontal="center" vertical="center" wrapText="1"/>
    </xf>
    <xf numFmtId="0" fontId="1" fillId="6" borderId="5" xfId="0" applyFont="1" applyFill="1" applyBorder="1" applyAlignment="1">
      <alignment horizontal="center" vertical="center" wrapText="1"/>
    </xf>
    <xf numFmtId="0" fontId="1" fillId="6" borderId="6" xfId="0" applyFont="1" applyFill="1" applyBorder="1" applyAlignment="1">
      <alignment horizontal="center" vertical="center" wrapText="1"/>
    </xf>
    <xf numFmtId="0" fontId="1" fillId="6" borderId="7" xfId="0" applyFont="1" applyFill="1" applyBorder="1" applyAlignment="1">
      <alignment horizontal="center" vertical="center" wrapText="1"/>
    </xf>
    <xf numFmtId="0" fontId="1" fillId="8" borderId="27" xfId="0" applyFont="1" applyFill="1" applyBorder="1" applyAlignment="1">
      <alignment horizontal="left"/>
    </xf>
    <xf numFmtId="0" fontId="1" fillId="8" borderId="24" xfId="0" applyFont="1" applyFill="1" applyBorder="1" applyAlignment="1">
      <alignment horizontal="left"/>
    </xf>
    <xf numFmtId="0" fontId="1" fillId="8" borderId="31" xfId="0" applyFont="1" applyFill="1" applyBorder="1" applyAlignment="1">
      <alignment horizontal="left"/>
    </xf>
    <xf numFmtId="0" fontId="1" fillId="8" borderId="28" xfId="0" applyFont="1" applyFill="1" applyBorder="1" applyAlignment="1">
      <alignment horizontal="left" wrapText="1"/>
    </xf>
    <xf numFmtId="0" fontId="1" fillId="8" borderId="25" xfId="0" applyFont="1" applyFill="1" applyBorder="1" applyAlignment="1">
      <alignment horizontal="left" wrapText="1"/>
    </xf>
    <xf numFmtId="0" fontId="1" fillId="8" borderId="32" xfId="0" applyFont="1" applyFill="1" applyBorder="1" applyAlignment="1">
      <alignment horizontal="left" wrapText="1"/>
    </xf>
    <xf numFmtId="0" fontId="0" fillId="6" borderId="44" xfId="0" applyFill="1" applyBorder="1" applyAlignment="1">
      <alignment horizontal="left"/>
    </xf>
    <xf numFmtId="0" fontId="8" fillId="6" borderId="158" xfId="0" applyFont="1" applyFill="1" applyBorder="1" applyAlignment="1">
      <alignment horizontal="center" vertical="center" wrapText="1"/>
    </xf>
    <xf numFmtId="0" fontId="8" fillId="6" borderId="159" xfId="0" applyFont="1" applyFill="1" applyBorder="1" applyAlignment="1">
      <alignment horizontal="center" vertical="center" wrapText="1"/>
    </xf>
    <xf numFmtId="0" fontId="29" fillId="6" borderId="43" xfId="0" applyFont="1" applyFill="1" applyBorder="1" applyAlignment="1">
      <alignment horizontal="center" vertical="center" wrapText="1"/>
    </xf>
    <xf numFmtId="0" fontId="4" fillId="3" borderId="13" xfId="0" applyFont="1" applyFill="1" applyBorder="1" applyAlignment="1">
      <alignment horizontal="center" wrapText="1"/>
    </xf>
    <xf numFmtId="0" fontId="1" fillId="8" borderId="28" xfId="0" applyFont="1" applyFill="1" applyBorder="1" applyAlignment="1">
      <alignment horizontal="left" vertical="center" wrapText="1"/>
    </xf>
    <xf numFmtId="0" fontId="1" fillId="6" borderId="44" xfId="0" applyFont="1" applyFill="1" applyBorder="1" applyAlignment="1">
      <alignment horizontal="left" wrapText="1"/>
    </xf>
    <xf numFmtId="0" fontId="7" fillId="3" borderId="33" xfId="0" applyFont="1" applyFill="1" applyBorder="1" applyAlignment="1">
      <alignment horizontal="center" vertical="center" wrapText="1"/>
    </xf>
    <xf numFmtId="0" fontId="7" fillId="3" borderId="46" xfId="0" applyFont="1" applyFill="1" applyBorder="1" applyAlignment="1">
      <alignment horizontal="center" vertical="center" wrapText="1"/>
    </xf>
    <xf numFmtId="0" fontId="25" fillId="6" borderId="73" xfId="0" applyFont="1" applyFill="1" applyBorder="1" applyAlignment="1">
      <alignment horizontal="center" vertical="center" wrapText="1"/>
    </xf>
    <xf numFmtId="0" fontId="25" fillId="6" borderId="74" xfId="0" applyFont="1" applyFill="1" applyBorder="1" applyAlignment="1">
      <alignment horizontal="center" vertical="center" wrapText="1"/>
    </xf>
    <xf numFmtId="0" fontId="42" fillId="6" borderId="43" xfId="0" applyFont="1" applyFill="1" applyBorder="1" applyAlignment="1">
      <alignment horizontal="center" vertical="center" wrapText="1"/>
    </xf>
    <xf numFmtId="0" fontId="7" fillId="3" borderId="60" xfId="0" applyFont="1" applyFill="1" applyBorder="1" applyAlignment="1">
      <alignment horizontal="center" vertical="center" wrapText="1"/>
    </xf>
    <xf numFmtId="0" fontId="7" fillId="3" borderId="61" xfId="0" applyFont="1" applyFill="1" applyBorder="1" applyAlignment="1">
      <alignment horizontal="center" vertical="center" wrapText="1"/>
    </xf>
    <xf numFmtId="0" fontId="1" fillId="8" borderId="62" xfId="0" applyFont="1" applyFill="1" applyBorder="1" applyAlignment="1">
      <alignment horizontal="left" vertical="center" wrapText="1"/>
    </xf>
    <xf numFmtId="0" fontId="1" fillId="8" borderId="63" xfId="0" applyFont="1" applyFill="1" applyBorder="1" applyAlignment="1">
      <alignment horizontal="left" vertical="center" wrapText="1"/>
    </xf>
    <xf numFmtId="0" fontId="1" fillId="8" borderId="64" xfId="0" applyFont="1" applyFill="1" applyBorder="1" applyAlignment="1">
      <alignment horizontal="left" vertical="center" wrapText="1"/>
    </xf>
    <xf numFmtId="0" fontId="7" fillId="3" borderId="21" xfId="0" applyFont="1" applyFill="1" applyBorder="1" applyAlignment="1">
      <alignment horizontal="center" vertical="center" wrapText="1"/>
    </xf>
    <xf numFmtId="0" fontId="7" fillId="3" borderId="75" xfId="0" applyFont="1" applyFill="1" applyBorder="1" applyAlignment="1">
      <alignment horizontal="center" vertical="center" wrapText="1"/>
    </xf>
    <xf numFmtId="9" fontId="0" fillId="8" borderId="59" xfId="2" applyFont="1" applyFill="1" applyBorder="1" applyAlignment="1">
      <alignment horizontal="center"/>
    </xf>
    <xf numFmtId="0" fontId="9" fillId="3" borderId="13" xfId="0" applyFont="1" applyFill="1" applyBorder="1" applyAlignment="1">
      <alignment horizontal="center" vertical="center" wrapText="1"/>
    </xf>
    <xf numFmtId="0" fontId="0" fillId="6" borderId="44" xfId="0" applyFill="1" applyBorder="1" applyAlignment="1">
      <alignment horizontal="left" vertical="center" wrapText="1"/>
    </xf>
    <xf numFmtId="0" fontId="7" fillId="3" borderId="90" xfId="0" applyFont="1" applyFill="1" applyBorder="1" applyAlignment="1">
      <alignment horizontal="center" vertical="center" wrapText="1"/>
    </xf>
    <xf numFmtId="0" fontId="7" fillId="3" borderId="91" xfId="0" applyFont="1" applyFill="1" applyBorder="1" applyAlignment="1">
      <alignment horizontal="center" vertical="center" wrapText="1"/>
    </xf>
    <xf numFmtId="0" fontId="1" fillId="8" borderId="92" xfId="0" applyFont="1" applyFill="1" applyBorder="1" applyAlignment="1">
      <alignment horizontal="left"/>
    </xf>
    <xf numFmtId="0" fontId="7" fillId="3" borderId="86" xfId="0" applyFont="1" applyFill="1" applyBorder="1" applyAlignment="1">
      <alignment horizontal="center" vertical="center" wrapText="1"/>
    </xf>
    <xf numFmtId="0" fontId="7" fillId="3" borderId="87" xfId="0" applyFont="1" applyFill="1" applyBorder="1" applyAlignment="1">
      <alignment horizontal="center" vertical="center" wrapText="1"/>
    </xf>
    <xf numFmtId="0" fontId="1" fillId="8" borderId="88" xfId="0" applyFont="1" applyFill="1" applyBorder="1" applyAlignment="1">
      <alignment horizontal="left" wrapText="1"/>
    </xf>
    <xf numFmtId="0" fontId="1" fillId="8" borderId="23" xfId="0" applyFont="1" applyFill="1" applyBorder="1" applyAlignment="1">
      <alignment horizontal="left" wrapText="1"/>
    </xf>
    <xf numFmtId="0" fontId="1" fillId="8" borderId="89" xfId="0" applyFont="1" applyFill="1" applyBorder="1" applyAlignment="1">
      <alignment horizontal="left" wrapText="1"/>
    </xf>
    <xf numFmtId="0" fontId="1" fillId="6" borderId="44" xfId="0" applyFont="1" applyFill="1" applyBorder="1" applyAlignment="1">
      <alignment horizontal="center"/>
    </xf>
    <xf numFmtId="2" fontId="2" fillId="6" borderId="142" xfId="0" applyNumberFormat="1" applyFont="1" applyFill="1" applyBorder="1" applyAlignment="1">
      <alignment horizontal="center" wrapText="1"/>
    </xf>
    <xf numFmtId="0" fontId="7" fillId="3" borderId="46" xfId="0" applyFont="1" applyFill="1" applyBorder="1" applyAlignment="1">
      <alignment horizontal="center" wrapText="1"/>
    </xf>
    <xf numFmtId="0" fontId="7" fillId="3" borderId="140" xfId="0" applyFont="1" applyFill="1" applyBorder="1" applyAlignment="1">
      <alignment horizontal="center" wrapText="1"/>
    </xf>
    <xf numFmtId="0" fontId="42" fillId="6" borderId="143" xfId="0" applyFont="1" applyFill="1" applyBorder="1" applyAlignment="1">
      <alignment horizontal="center" vertical="center" wrapText="1"/>
    </xf>
    <xf numFmtId="0" fontId="29" fillId="6" borderId="128" xfId="0" applyFont="1" applyFill="1" applyBorder="1" applyAlignment="1">
      <alignment horizontal="center" vertical="center" wrapText="1"/>
    </xf>
    <xf numFmtId="0" fontId="7" fillId="3" borderId="19" xfId="0" applyFont="1" applyFill="1" applyBorder="1" applyAlignment="1">
      <alignment horizontal="center" vertical="center" wrapText="1"/>
    </xf>
    <xf numFmtId="0" fontId="7" fillId="3" borderId="144" xfId="0" applyFont="1" applyFill="1" applyBorder="1" applyAlignment="1">
      <alignment horizontal="center" vertical="center" wrapText="1"/>
    </xf>
    <xf numFmtId="0" fontId="7" fillId="3" borderId="56" xfId="0" applyFont="1" applyFill="1" applyBorder="1" applyAlignment="1">
      <alignment horizontal="center" vertical="center" wrapText="1"/>
    </xf>
    <xf numFmtId="0" fontId="4" fillId="3" borderId="148" xfId="0" applyFont="1" applyFill="1" applyBorder="1" applyAlignment="1">
      <alignment horizontal="center"/>
    </xf>
    <xf numFmtId="0" fontId="4" fillId="3" borderId="72" xfId="0" applyFont="1" applyFill="1" applyBorder="1" applyAlignment="1">
      <alignment horizontal="center"/>
    </xf>
    <xf numFmtId="0" fontId="0" fillId="2" borderId="72" xfId="0" applyFill="1" applyBorder="1" applyAlignment="1">
      <alignment horizontal="center"/>
    </xf>
    <xf numFmtId="0" fontId="0" fillId="2" borderId="147" xfId="0" applyFill="1" applyBorder="1" applyAlignment="1">
      <alignment horizontal="center"/>
    </xf>
    <xf numFmtId="0" fontId="7" fillId="3" borderId="143" xfId="0" applyFont="1" applyFill="1" applyBorder="1" applyAlignment="1">
      <alignment horizontal="center" vertical="center" wrapText="1"/>
    </xf>
    <xf numFmtId="0" fontId="7" fillId="3" borderId="128" xfId="0" applyFont="1" applyFill="1" applyBorder="1" applyAlignment="1">
      <alignment horizontal="center" vertical="center" wrapText="1"/>
    </xf>
    <xf numFmtId="0" fontId="27" fillId="6" borderId="133" xfId="0" applyFont="1" applyFill="1" applyBorder="1" applyAlignment="1">
      <alignment horizontal="center" vertical="center" wrapText="1"/>
    </xf>
    <xf numFmtId="0" fontId="19" fillId="0" borderId="0" xfId="3" applyAlignment="1">
      <alignment horizontal="center" vertical="center"/>
    </xf>
    <xf numFmtId="2" fontId="2" fillId="6" borderId="157" xfId="0" applyNumberFormat="1" applyFont="1" applyFill="1" applyBorder="1" applyAlignment="1">
      <alignment horizontal="center" wrapText="1"/>
    </xf>
    <xf numFmtId="0" fontId="7" fillId="3" borderId="123" xfId="0" applyFont="1" applyFill="1" applyBorder="1" applyAlignment="1">
      <alignment horizontal="center" wrapText="1"/>
    </xf>
    <xf numFmtId="0" fontId="0" fillId="0" borderId="22" xfId="0" applyBorder="1" applyAlignment="1">
      <alignment horizontal="center"/>
    </xf>
    <xf numFmtId="2" fontId="2" fillId="6" borderId="70" xfId="0" applyNumberFormat="1" applyFont="1" applyFill="1" applyBorder="1" applyAlignment="1">
      <alignment horizontal="center" wrapText="1"/>
    </xf>
    <xf numFmtId="2" fontId="2" fillId="6" borderId="68" xfId="0" applyNumberFormat="1" applyFont="1" applyFill="1" applyBorder="1" applyAlignment="1">
      <alignment horizontal="center" wrapText="1"/>
    </xf>
    <xf numFmtId="0" fontId="4" fillId="3" borderId="69" xfId="0" applyFont="1" applyFill="1" applyBorder="1" applyAlignment="1">
      <alignment horizontal="center" wrapText="1"/>
    </xf>
    <xf numFmtId="0" fontId="4" fillId="3" borderId="71" xfId="0" applyFont="1" applyFill="1" applyBorder="1" applyAlignment="1">
      <alignment horizontal="center" wrapText="1"/>
    </xf>
    <xf numFmtId="0" fontId="4" fillId="3" borderId="70" xfId="0" applyFont="1" applyFill="1" applyBorder="1" applyAlignment="1">
      <alignment horizontal="center" wrapText="1"/>
    </xf>
    <xf numFmtId="0" fontId="2" fillId="2" borderId="68" xfId="0" applyFont="1" applyFill="1" applyBorder="1" applyAlignment="1">
      <alignment horizontal="center" wrapText="1"/>
    </xf>
    <xf numFmtId="0" fontId="1" fillId="8" borderId="88" xfId="0" applyFont="1" applyFill="1" applyBorder="1" applyAlignment="1">
      <alignment horizontal="left" vertical="center" wrapText="1"/>
    </xf>
    <xf numFmtId="0" fontId="9" fillId="3" borderId="14" xfId="0" applyFont="1" applyFill="1" applyBorder="1" applyAlignment="1">
      <alignment horizontal="center" vertical="center" wrapText="1"/>
    </xf>
    <xf numFmtId="0" fontId="25" fillId="6" borderId="79" xfId="0" applyFont="1" applyFill="1" applyBorder="1" applyAlignment="1">
      <alignment horizontal="center" vertical="center" wrapText="1"/>
    </xf>
    <xf numFmtId="0" fontId="7" fillId="3" borderId="119" xfId="0" applyFont="1" applyFill="1" applyBorder="1" applyAlignment="1">
      <alignment horizontal="center" vertical="center" wrapText="1"/>
    </xf>
    <xf numFmtId="0" fontId="7" fillId="3" borderId="120" xfId="0" applyFont="1" applyFill="1" applyBorder="1" applyAlignment="1">
      <alignment horizontal="center" vertical="center" wrapText="1"/>
    </xf>
    <xf numFmtId="0" fontId="5" fillId="0" borderId="0" xfId="0" applyFont="1" applyAlignment="1">
      <alignment horizontal="center"/>
    </xf>
    <xf numFmtId="0" fontId="2" fillId="5" borderId="161" xfId="0" applyFont="1" applyFill="1" applyBorder="1" applyAlignment="1">
      <alignment horizontal="center" vertical="center"/>
    </xf>
    <xf numFmtId="0" fontId="2" fillId="5" borderId="162" xfId="0" applyFont="1" applyFill="1" applyBorder="1" applyAlignment="1">
      <alignment horizontal="center" vertical="center"/>
    </xf>
    <xf numFmtId="0" fontId="0" fillId="0" borderId="11" xfId="0" applyBorder="1" applyAlignment="1">
      <alignment horizontal="center"/>
    </xf>
    <xf numFmtId="0" fontId="0" fillId="0" borderId="1" xfId="0" applyBorder="1" applyAlignment="1">
      <alignment horizontal="center"/>
    </xf>
    <xf numFmtId="0" fontId="9" fillId="3" borderId="99" xfId="0" applyFont="1" applyFill="1" applyBorder="1" applyAlignment="1">
      <alignment horizontal="center" vertical="center" wrapText="1"/>
    </xf>
    <xf numFmtId="0" fontId="9" fillId="3" borderId="8" xfId="0" applyFont="1" applyFill="1" applyBorder="1" applyAlignment="1">
      <alignment horizontal="center" vertical="center" wrapText="1"/>
    </xf>
    <xf numFmtId="0" fontId="5" fillId="10" borderId="1" xfId="0" applyFont="1" applyFill="1" applyBorder="1" applyAlignment="1">
      <alignment horizontal="center" vertical="center" wrapText="1"/>
    </xf>
    <xf numFmtId="0" fontId="1" fillId="6" borderId="1" xfId="0" applyFont="1" applyFill="1" applyBorder="1" applyAlignment="1"/>
  </cellXfs>
  <cellStyles count="4">
    <cellStyle name="Hipervínculo" xfId="3" builtinId="8"/>
    <cellStyle name="Moneda [0]" xfId="1" builtinId="7"/>
    <cellStyle name="Normal" xfId="0" builtinId="0"/>
    <cellStyle name="Porcentaje" xfId="2" builtinId="5"/>
  </cellStyles>
  <dxfs count="12">
    <dxf>
      <fill>
        <patternFill patternType="gray0625">
          <bgColor theme="0"/>
        </patternFill>
      </fill>
      <border>
        <vertical/>
        <horizontal/>
      </border>
    </dxf>
    <dxf>
      <fill>
        <patternFill patternType="gray0625">
          <bgColor theme="0"/>
        </patternFill>
      </fill>
      <border>
        <vertical/>
        <horizontal/>
      </border>
    </dxf>
    <dxf>
      <font>
        <color theme="0"/>
      </font>
      <fill>
        <patternFill>
          <bgColor theme="0"/>
        </patternFill>
      </fill>
      <border>
        <left/>
        <right/>
        <top/>
        <bottom/>
        <vertical/>
        <horizontal/>
      </border>
    </dxf>
    <dxf>
      <font>
        <color theme="0"/>
      </font>
      <fill>
        <patternFill patternType="none">
          <bgColor auto="1"/>
        </patternFill>
      </fill>
      <border>
        <left/>
        <right/>
        <top/>
        <bottom/>
        <vertical/>
        <horizontal/>
      </border>
    </dxf>
    <dxf>
      <fill>
        <patternFill patternType="mediumGray"/>
      </fill>
    </dxf>
    <dxf>
      <fill>
        <patternFill patternType="mediumGray"/>
      </fill>
    </dxf>
    <dxf>
      <font>
        <color theme="0"/>
      </font>
      <fill>
        <patternFill patternType="none">
          <bgColor auto="1"/>
        </patternFill>
      </fill>
      <border>
        <left style="thin">
          <color auto="1"/>
        </left>
        <right/>
        <top/>
        <bottom/>
        <vertical/>
        <horizontal/>
      </border>
    </dxf>
    <dxf>
      <fill>
        <patternFill patternType="mediumGray"/>
      </fill>
    </dxf>
    <dxf>
      <fill>
        <patternFill patternType="mediumGray"/>
      </fill>
    </dxf>
    <dxf>
      <fill>
        <patternFill patternType="darkUp"/>
      </fill>
      <border>
        <left/>
        <right/>
        <top/>
        <bottom/>
        <vertical/>
        <horizontal/>
      </border>
    </dxf>
    <dxf>
      <fill>
        <patternFill patternType="mediumGray"/>
      </fill>
    </dxf>
    <dxf>
      <fill>
        <patternFill>
          <bgColor theme="6" tint="0.39994506668294322"/>
        </patternFill>
      </fill>
    </dxf>
  </dxfs>
  <tableStyles count="0" defaultTableStyle="TableStyleMedium2" defaultPivotStyle="PivotStyleLight16"/>
  <colors>
    <mruColors>
      <color rgb="FF6DBEB5"/>
      <color rgb="FF29363B"/>
      <color rgb="FF66D7D6"/>
      <color rgb="FFE8E6E6"/>
      <color rgb="FFD0F1EF"/>
      <color rgb="FF0F1415"/>
      <color rgb="FF9ABB9B"/>
      <color rgb="FFF6E9C1"/>
      <color rgb="FFA5BEB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ENVASE O EMPAQUE PRIMARIO</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rgbClr val="6DBEB5"/>
            </a:solidFill>
            <a:ln w="19050">
              <a:solidFill>
                <a:schemeClr val="lt1"/>
              </a:solidFill>
            </a:ln>
            <a:effectLst/>
          </c:spPr>
          <c:invertIfNegative val="0"/>
          <c:dPt>
            <c:idx val="0"/>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1-4334-4039-81F2-51DA6954D26C}"/>
              </c:ext>
            </c:extLst>
          </c:dPt>
          <c:dPt>
            <c:idx val="1"/>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3-4334-4039-81F2-51DA6954D26C}"/>
              </c:ext>
            </c:extLst>
          </c:dPt>
          <c:dPt>
            <c:idx val="2"/>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5-4334-4039-81F2-51DA6954D26C}"/>
              </c:ext>
            </c:extLst>
          </c:dPt>
          <c:dPt>
            <c:idx val="3"/>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7-4334-4039-81F2-51DA6954D26C}"/>
              </c:ext>
            </c:extLst>
          </c:dPt>
          <c:dPt>
            <c:idx val="4"/>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9-4334-4039-81F2-51DA6954D26C}"/>
              </c:ext>
            </c:extLst>
          </c:dPt>
          <c:dPt>
            <c:idx val="5"/>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B-4334-4039-81F2-51DA6954D26C}"/>
              </c:ext>
            </c:extLst>
          </c:dPt>
          <c:dPt>
            <c:idx val="6"/>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D-4334-4039-81F2-51DA6954D26C}"/>
              </c:ext>
            </c:extLst>
          </c:dPt>
          <c:dPt>
            <c:idx val="7"/>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F-4334-4039-81F2-51DA6954D26C}"/>
              </c:ext>
            </c:extLst>
          </c:dPt>
          <c:dPt>
            <c:idx val="8"/>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11-4334-4039-81F2-51DA6954D26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AVANCE'!$E$4:$E$12</c:f>
              <c:strCache>
                <c:ptCount val="9"/>
                <c:pt idx="0">
                  <c:v>Eliminación de material</c:v>
                </c:pt>
                <c:pt idx="1">
                  <c:v>Uso de material renovable</c:v>
                </c:pt>
                <c:pt idx="2">
                  <c:v>Inclusión de material reciclado</c:v>
                </c:pt>
                <c:pt idx="3">
                  <c:v>Eficiencia en procesos</c:v>
                </c:pt>
                <c:pt idx="4">
                  <c:v>Recarga</c:v>
                </c:pt>
                <c:pt idx="5">
                  <c:v>Retornabilidad</c:v>
                </c:pt>
                <c:pt idx="6">
                  <c:v>Reutilización B2B</c:v>
                </c:pt>
                <c:pt idx="7">
                  <c:v>Reciclabilidad</c:v>
                </c:pt>
                <c:pt idx="8">
                  <c:v>Compostabilidad</c:v>
                </c:pt>
              </c:strCache>
            </c:strRef>
          </c:cat>
          <c:val>
            <c:numRef>
              <c:f>'% AVANCE'!$F$4:$F$12</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1F86-406A-8D24-DB45EDDB8E30}"/>
            </c:ext>
          </c:extLst>
        </c:ser>
        <c:dLbls>
          <c:showLegendKey val="0"/>
          <c:showVal val="0"/>
          <c:showCatName val="0"/>
          <c:showSerName val="0"/>
          <c:showPercent val="0"/>
          <c:showBubbleSize val="0"/>
        </c:dLbls>
        <c:gapWidth val="100"/>
        <c:axId val="1425049696"/>
        <c:axId val="1245325712"/>
      </c:barChart>
      <c:valAx>
        <c:axId val="124532571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25049696"/>
        <c:crosses val="autoZero"/>
        <c:crossBetween val="between"/>
      </c:valAx>
      <c:catAx>
        <c:axId val="1425049696"/>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5325712"/>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ENVASE</a:t>
            </a:r>
            <a:r>
              <a:rPr lang="es-CO" baseline="0"/>
              <a:t> O EMPAQUE SECUNDARIO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6DBEB5"/>
            </a:solidFill>
            <a:ln w="19050">
              <a:solidFill>
                <a:schemeClr val="lt1"/>
              </a:solidFill>
            </a:ln>
            <a:effectLst/>
          </c:spPr>
          <c:invertIfNegative val="0"/>
          <c:dPt>
            <c:idx val="0"/>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1-3F18-49E5-94F3-AFEF841B1149}"/>
              </c:ext>
            </c:extLst>
          </c:dPt>
          <c:dPt>
            <c:idx val="1"/>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3-3F18-49E5-94F3-AFEF841B1149}"/>
              </c:ext>
            </c:extLst>
          </c:dPt>
          <c:dPt>
            <c:idx val="2"/>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5-3F18-49E5-94F3-AFEF841B1149}"/>
              </c:ext>
            </c:extLst>
          </c:dPt>
          <c:dPt>
            <c:idx val="3"/>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7-3F18-49E5-94F3-AFEF841B1149}"/>
              </c:ext>
            </c:extLst>
          </c:dPt>
          <c:dPt>
            <c:idx val="4"/>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9-3F18-49E5-94F3-AFEF841B1149}"/>
              </c:ext>
            </c:extLst>
          </c:dPt>
          <c:dPt>
            <c:idx val="5"/>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B-3F18-49E5-94F3-AFEF841B1149}"/>
              </c:ext>
            </c:extLst>
          </c:dPt>
          <c:dPt>
            <c:idx val="6"/>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D-3F18-49E5-94F3-AFEF841B1149}"/>
              </c:ext>
            </c:extLst>
          </c:dPt>
          <c:dPt>
            <c:idx val="7"/>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F-3F18-49E5-94F3-AFEF841B1149}"/>
              </c:ext>
            </c:extLst>
          </c:dPt>
          <c:dPt>
            <c:idx val="8"/>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11-3F18-49E5-94F3-AFEF841B114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AVANCE'!$E$21:$E$29</c:f>
              <c:strCache>
                <c:ptCount val="9"/>
                <c:pt idx="0">
                  <c:v>Eliminación de material</c:v>
                </c:pt>
                <c:pt idx="1">
                  <c:v>Uso de material renovable</c:v>
                </c:pt>
                <c:pt idx="2">
                  <c:v>Inclusión de material reciclado</c:v>
                </c:pt>
                <c:pt idx="3">
                  <c:v>Eficiencia en procesos</c:v>
                </c:pt>
                <c:pt idx="4">
                  <c:v>Recarga</c:v>
                </c:pt>
                <c:pt idx="5">
                  <c:v>Retornabilidad</c:v>
                </c:pt>
                <c:pt idx="6">
                  <c:v>Reutilización B2B</c:v>
                </c:pt>
                <c:pt idx="7">
                  <c:v>Reciclabilidad</c:v>
                </c:pt>
                <c:pt idx="8">
                  <c:v>Compostabilidad</c:v>
                </c:pt>
              </c:strCache>
            </c:strRef>
          </c:cat>
          <c:val>
            <c:numRef>
              <c:f>'% AVANCE'!$F$21:$F$29</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F3B3-4800-8923-2D709E7DFD83}"/>
            </c:ext>
          </c:extLst>
        </c:ser>
        <c:dLbls>
          <c:showLegendKey val="0"/>
          <c:showVal val="0"/>
          <c:showCatName val="0"/>
          <c:showSerName val="0"/>
          <c:showPercent val="0"/>
          <c:showBubbleSize val="0"/>
        </c:dLbls>
        <c:gapWidth val="100"/>
        <c:axId val="1549182688"/>
        <c:axId val="1245326192"/>
      </c:barChart>
      <c:valAx>
        <c:axId val="124532619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49182688"/>
        <c:crosses val="autoZero"/>
        <c:crossBetween val="between"/>
      </c:valAx>
      <c:catAx>
        <c:axId val="1549182688"/>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45326192"/>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ENVASE O EMPAQUE</a:t>
            </a:r>
            <a:r>
              <a:rPr lang="es-CO" baseline="0"/>
              <a:t> TERCIARIO</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bar"/>
        <c:grouping val="clustered"/>
        <c:varyColors val="0"/>
        <c:ser>
          <c:idx val="0"/>
          <c:order val="0"/>
          <c:spPr>
            <a:solidFill>
              <a:srgbClr val="6DBEB5"/>
            </a:solidFill>
            <a:ln w="19050">
              <a:solidFill>
                <a:schemeClr val="lt1"/>
              </a:solidFill>
            </a:ln>
            <a:effectLst/>
          </c:spPr>
          <c:invertIfNegative val="0"/>
          <c:dPt>
            <c:idx val="0"/>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1-BF08-4F9D-9FE7-231081E39564}"/>
              </c:ext>
            </c:extLst>
          </c:dPt>
          <c:dPt>
            <c:idx val="1"/>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3-BF08-4F9D-9FE7-231081E39564}"/>
              </c:ext>
            </c:extLst>
          </c:dPt>
          <c:dPt>
            <c:idx val="2"/>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5-BF08-4F9D-9FE7-231081E39564}"/>
              </c:ext>
            </c:extLst>
          </c:dPt>
          <c:dPt>
            <c:idx val="3"/>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7-BF08-4F9D-9FE7-231081E39564}"/>
              </c:ext>
            </c:extLst>
          </c:dPt>
          <c:dPt>
            <c:idx val="4"/>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9-BF08-4F9D-9FE7-231081E39564}"/>
              </c:ext>
            </c:extLst>
          </c:dPt>
          <c:dPt>
            <c:idx val="5"/>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B-BF08-4F9D-9FE7-231081E39564}"/>
              </c:ext>
            </c:extLst>
          </c:dPt>
          <c:dPt>
            <c:idx val="6"/>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D-BF08-4F9D-9FE7-231081E39564}"/>
              </c:ext>
            </c:extLst>
          </c:dPt>
          <c:dPt>
            <c:idx val="7"/>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0F-BF08-4F9D-9FE7-231081E39564}"/>
              </c:ext>
            </c:extLst>
          </c:dPt>
          <c:dPt>
            <c:idx val="8"/>
            <c:invertIfNegative val="0"/>
            <c:bubble3D val="0"/>
            <c:spPr>
              <a:solidFill>
                <a:srgbClr val="6DBEB5"/>
              </a:solidFill>
              <a:ln w="19050">
                <a:solidFill>
                  <a:schemeClr val="lt1"/>
                </a:solidFill>
              </a:ln>
              <a:effectLst/>
            </c:spPr>
            <c:extLst>
              <c:ext xmlns:c16="http://schemas.microsoft.com/office/drawing/2014/chart" uri="{C3380CC4-5D6E-409C-BE32-E72D297353CC}">
                <c16:uniqueId val="{00000011-BF08-4F9D-9FE7-231081E39564}"/>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 AVANCE'!$E$37:$E$45</c:f>
              <c:strCache>
                <c:ptCount val="9"/>
                <c:pt idx="0">
                  <c:v>Eliminación de material</c:v>
                </c:pt>
                <c:pt idx="1">
                  <c:v>Uso de material renovable</c:v>
                </c:pt>
                <c:pt idx="2">
                  <c:v>Inclusión de material reciclado</c:v>
                </c:pt>
                <c:pt idx="3">
                  <c:v>Eficiencia en procesos</c:v>
                </c:pt>
                <c:pt idx="4">
                  <c:v>Recarga</c:v>
                </c:pt>
                <c:pt idx="5">
                  <c:v>Retornabilidad</c:v>
                </c:pt>
                <c:pt idx="6">
                  <c:v>Reutilización B2B</c:v>
                </c:pt>
                <c:pt idx="7">
                  <c:v>Reciclabilidad</c:v>
                </c:pt>
                <c:pt idx="8">
                  <c:v>Compostabilidad</c:v>
                </c:pt>
              </c:strCache>
            </c:strRef>
          </c:cat>
          <c:val>
            <c:numRef>
              <c:f>'% AVANCE'!$F$37:$F$45</c:f>
              <c:numCache>
                <c:formatCode>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00-D277-4A2B-B464-FA93F31BA1C5}"/>
            </c:ext>
          </c:extLst>
        </c:ser>
        <c:dLbls>
          <c:showLegendKey val="0"/>
          <c:showVal val="0"/>
          <c:showCatName val="0"/>
          <c:showSerName val="0"/>
          <c:showPercent val="0"/>
          <c:showBubbleSize val="0"/>
        </c:dLbls>
        <c:gapWidth val="100"/>
        <c:axId val="1568054864"/>
        <c:axId val="1600180032"/>
      </c:barChart>
      <c:valAx>
        <c:axId val="1600180032"/>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568054864"/>
        <c:crosses val="autoZero"/>
        <c:crossBetween val="between"/>
      </c:valAx>
      <c:catAx>
        <c:axId val="1568054864"/>
        <c:scaling>
          <c:orientation val="minMax"/>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180032"/>
        <c:crosses val="autoZero"/>
        <c:auto val="1"/>
        <c:lblAlgn val="ctr"/>
        <c:lblOffset val="100"/>
        <c:noMultiLvlLbl val="0"/>
      </c:cat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hyperlink" Target="#'2. Definamos '!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1.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2.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3.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4.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5.xml.rels><?xml version="1.0" encoding="UTF-8" standalone="yes"?>
<Relationships xmlns="http://schemas.openxmlformats.org/package/2006/relationships"><Relationship Id="rId3" Type="http://schemas.openxmlformats.org/officeDocument/2006/relationships/hyperlink" Target="#'% AVANCE'!A1"/><Relationship Id="rId2" Type="http://schemas.openxmlformats.org/officeDocument/2006/relationships/hyperlink" Target="#'2. Definamos '!A1"/><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7.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18.xml.rels><?xml version="1.0" encoding="UTF-8" standalone="yes"?>
<Relationships xmlns="http://schemas.openxmlformats.org/package/2006/relationships"><Relationship Id="rId3" Type="http://schemas.openxmlformats.org/officeDocument/2006/relationships/hyperlink" Target="#'% AVANCE'!A1"/><Relationship Id="rId2" Type="http://schemas.openxmlformats.org/officeDocument/2006/relationships/hyperlink" Target="#'2. Definamos '!A1"/><Relationship Id="rId1" Type="http://schemas.openxmlformats.org/officeDocument/2006/relationships/image" Target="../media/image3.png"/></Relationships>
</file>

<file path=xl/drawings/_rels/drawing19.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xml.rels><?xml version="1.0" encoding="UTF-8" standalone="yes"?>
<Relationships xmlns="http://schemas.openxmlformats.org/package/2006/relationships"><Relationship Id="rId8" Type="http://schemas.openxmlformats.org/officeDocument/2006/relationships/hyperlink" Target="#'Reciclabilidad 1'!A1"/><Relationship Id="rId13" Type="http://schemas.openxmlformats.org/officeDocument/2006/relationships/hyperlink" Target="#'Retornabilidad 2'!A1"/><Relationship Id="rId18" Type="http://schemas.openxmlformats.org/officeDocument/2006/relationships/hyperlink" Target="#'Uso de material renovable 3'!A1"/><Relationship Id="rId26" Type="http://schemas.openxmlformats.org/officeDocument/2006/relationships/hyperlink" Target="#'1. Prepar&#233;monos'!A1"/><Relationship Id="rId3" Type="http://schemas.openxmlformats.org/officeDocument/2006/relationships/hyperlink" Target="#'Inclusi&#243;n de material reciclad1'!A1"/><Relationship Id="rId21" Type="http://schemas.openxmlformats.org/officeDocument/2006/relationships/hyperlink" Target="#'Reutilizaci&#243;n B2B 3'!A1"/><Relationship Id="rId7" Type="http://schemas.openxmlformats.org/officeDocument/2006/relationships/hyperlink" Target="#'Recarga 1'!A1"/><Relationship Id="rId12" Type="http://schemas.openxmlformats.org/officeDocument/2006/relationships/hyperlink" Target="#'Inclusi&#243;n de material recic 2'!A1"/><Relationship Id="rId17" Type="http://schemas.openxmlformats.org/officeDocument/2006/relationships/hyperlink" Target="#'Eliminaci&#243;n de material 3'!A1"/><Relationship Id="rId25" Type="http://schemas.openxmlformats.org/officeDocument/2006/relationships/hyperlink" Target="#'Compostabilidad 3'!A1"/><Relationship Id="rId2" Type="http://schemas.openxmlformats.org/officeDocument/2006/relationships/hyperlink" Target="#'Uso de material renovable 1'!A1"/><Relationship Id="rId16" Type="http://schemas.openxmlformats.org/officeDocument/2006/relationships/hyperlink" Target="#'Compostabilidad 2'!A1"/><Relationship Id="rId20" Type="http://schemas.openxmlformats.org/officeDocument/2006/relationships/hyperlink" Target="#'Retornabilidad 3'!A1"/><Relationship Id="rId1" Type="http://schemas.openxmlformats.org/officeDocument/2006/relationships/hyperlink" Target="#'Eliminaci&#243;n de material 1'!A1"/><Relationship Id="rId6" Type="http://schemas.openxmlformats.org/officeDocument/2006/relationships/hyperlink" Target="#'Eficiencia en procesos 1'!A1"/><Relationship Id="rId11" Type="http://schemas.openxmlformats.org/officeDocument/2006/relationships/hyperlink" Target="#'Uso de material renovable 2'!A1"/><Relationship Id="rId24" Type="http://schemas.openxmlformats.org/officeDocument/2006/relationships/hyperlink" Target="#'Reciclabilidad 3'!A1"/><Relationship Id="rId5" Type="http://schemas.openxmlformats.org/officeDocument/2006/relationships/hyperlink" Target="#'Reutilizaci&#243;n B2B 1'!A1"/><Relationship Id="rId15" Type="http://schemas.openxmlformats.org/officeDocument/2006/relationships/hyperlink" Target="#'Reciclabilidad 2'!A1"/><Relationship Id="rId23" Type="http://schemas.openxmlformats.org/officeDocument/2006/relationships/hyperlink" Target="#'Recarga 3'!A1"/><Relationship Id="rId28" Type="http://schemas.openxmlformats.org/officeDocument/2006/relationships/image" Target="../media/image2.png"/><Relationship Id="rId10" Type="http://schemas.openxmlformats.org/officeDocument/2006/relationships/hyperlink" Target="#'Eliminaci&#243;n de material 2'!A1"/><Relationship Id="rId19" Type="http://schemas.openxmlformats.org/officeDocument/2006/relationships/hyperlink" Target="#'Inclusi&#243;n de material recic 3'!A1"/><Relationship Id="rId4" Type="http://schemas.openxmlformats.org/officeDocument/2006/relationships/hyperlink" Target="#'Retornabilidad 1'!A1"/><Relationship Id="rId9" Type="http://schemas.openxmlformats.org/officeDocument/2006/relationships/hyperlink" Target="#'Compostabilidad 1'!A1"/><Relationship Id="rId14" Type="http://schemas.openxmlformats.org/officeDocument/2006/relationships/hyperlink" Target="#'Recarga 2'!A1"/><Relationship Id="rId22" Type="http://schemas.openxmlformats.org/officeDocument/2006/relationships/hyperlink" Target="#'Eficiencia en procesos 3'!A1"/><Relationship Id="rId27" Type="http://schemas.openxmlformats.org/officeDocument/2006/relationships/hyperlink" Target="#'% AVANCE'!A1"/></Relationships>
</file>

<file path=xl/drawings/_rels/drawing20.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1.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2.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3.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4.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5.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6.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7.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8.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29.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3.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30.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hyperlink" Target="#'2. Definamos '!A1"/><Relationship Id="rId4" Type="http://schemas.openxmlformats.org/officeDocument/2006/relationships/hyperlink" Target="#'1. Prepar&#233;monos'!A1"/></Relationships>
</file>

<file path=xl/drawings/_rels/drawing31.xml.rels><?xml version="1.0" encoding="UTF-8" standalone="yes"?>
<Relationships xmlns="http://schemas.openxmlformats.org/package/2006/relationships"><Relationship Id="rId1" Type="http://schemas.openxmlformats.org/officeDocument/2006/relationships/hyperlink" Target="#'2. Definamos '!A1"/></Relationships>
</file>

<file path=xl/drawings/_rels/drawing4.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5.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6.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7.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8.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_rels/drawing9.xml.rels><?xml version="1.0" encoding="UTF-8" standalone="yes"?>
<Relationships xmlns="http://schemas.openxmlformats.org/package/2006/relationships"><Relationship Id="rId2" Type="http://schemas.openxmlformats.org/officeDocument/2006/relationships/hyperlink" Target="#'% AVANCE'!A1"/><Relationship Id="rId1" Type="http://schemas.openxmlformats.org/officeDocument/2006/relationships/hyperlink" Target="#'2. Definamos '!A1"/></Relationships>
</file>

<file path=xl/drawings/drawing1.xml><?xml version="1.0" encoding="utf-8"?>
<xdr:wsDr xmlns:xdr="http://schemas.openxmlformats.org/drawingml/2006/spreadsheetDrawing" xmlns:a="http://schemas.openxmlformats.org/drawingml/2006/main">
  <xdr:oneCellAnchor>
    <xdr:from>
      <xdr:col>10</xdr:col>
      <xdr:colOff>520492</xdr:colOff>
      <xdr:row>0</xdr:row>
      <xdr:rowOff>231807</xdr:rowOff>
    </xdr:from>
    <xdr:ext cx="4027944" cy="934093"/>
    <xdr:pic>
      <xdr:nvPicPr>
        <xdr:cNvPr id="2" name="Picture 1">
          <a:extLst>
            <a:ext uri="{FF2B5EF4-FFF2-40B4-BE49-F238E27FC236}">
              <a16:creationId xmlns:a16="http://schemas.microsoft.com/office/drawing/2014/main" id="{134C147D-5758-4510-A00B-7F2F2B65189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2731230" y="231807"/>
          <a:ext cx="4027944" cy="93409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6</xdr:col>
      <xdr:colOff>2365169</xdr:colOff>
      <xdr:row>88</xdr:row>
      <xdr:rowOff>9897</xdr:rowOff>
    </xdr:from>
    <xdr:to>
      <xdr:col>10</xdr:col>
      <xdr:colOff>986000</xdr:colOff>
      <xdr:row>89</xdr:row>
      <xdr:rowOff>168234</xdr:rowOff>
    </xdr:to>
    <xdr:sp macro="" textlink="">
      <xdr:nvSpPr>
        <xdr:cNvPr id="3" name="Rectángulo 2">
          <a:hlinkClick xmlns:r="http://schemas.openxmlformats.org/officeDocument/2006/relationships" r:id="rId2"/>
          <a:extLst>
            <a:ext uri="{FF2B5EF4-FFF2-40B4-BE49-F238E27FC236}">
              <a16:creationId xmlns:a16="http://schemas.microsoft.com/office/drawing/2014/main" id="{90617026-D5C6-49A2-BB33-D037B04B6D7A}"/>
            </a:ext>
          </a:extLst>
        </xdr:cNvPr>
        <xdr:cNvSpPr/>
      </xdr:nvSpPr>
      <xdr:spPr>
        <a:xfrm>
          <a:off x="7392390" y="18377066"/>
          <a:ext cx="2955324" cy="336467"/>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1928777</xdr:colOff>
      <xdr:row>66</xdr:row>
      <xdr:rowOff>141515</xdr:rowOff>
    </xdr:from>
    <xdr:to>
      <xdr:col>5</xdr:col>
      <xdr:colOff>834615</xdr:colOff>
      <xdr:row>68</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FED26863-A09B-42F4-863B-1E9BD5D1097F}"/>
            </a:ext>
          </a:extLst>
        </xdr:cNvPr>
        <xdr:cNvSpPr/>
      </xdr:nvSpPr>
      <xdr:spPr>
        <a:xfrm>
          <a:off x="5388257" y="1276785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66</xdr:row>
      <xdr:rowOff>141515</xdr:rowOff>
    </xdr:from>
    <xdr:to>
      <xdr:col>11</xdr:col>
      <xdr:colOff>157695</xdr:colOff>
      <xdr:row>68</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6D218892-2E85-469E-AF70-C2084EE79CF7}"/>
            </a:ext>
          </a:extLst>
        </xdr:cNvPr>
        <xdr:cNvSpPr/>
      </xdr:nvSpPr>
      <xdr:spPr>
        <a:xfrm>
          <a:off x="8611688" y="1276785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2</xdr:col>
      <xdr:colOff>1928777</xdr:colOff>
      <xdr:row>68</xdr:row>
      <xdr:rowOff>141515</xdr:rowOff>
    </xdr:from>
    <xdr:to>
      <xdr:col>5</xdr:col>
      <xdr:colOff>834615</xdr:colOff>
      <xdr:row>70</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0DAA476D-7C49-47F7-9231-2B190C267E56}"/>
            </a:ext>
          </a:extLst>
        </xdr:cNvPr>
        <xdr:cNvSpPr/>
      </xdr:nvSpPr>
      <xdr:spPr>
        <a:xfrm>
          <a:off x="5388257" y="1479477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68</xdr:row>
      <xdr:rowOff>141515</xdr:rowOff>
    </xdr:from>
    <xdr:to>
      <xdr:col>11</xdr:col>
      <xdr:colOff>157695</xdr:colOff>
      <xdr:row>70</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9837AC1E-6A95-479E-B48B-0BC3A4D632A1}"/>
            </a:ext>
          </a:extLst>
        </xdr:cNvPr>
        <xdr:cNvSpPr/>
      </xdr:nvSpPr>
      <xdr:spPr>
        <a:xfrm>
          <a:off x="8611688" y="1479477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1928777</xdr:colOff>
      <xdr:row>72</xdr:row>
      <xdr:rowOff>141515</xdr:rowOff>
    </xdr:from>
    <xdr:to>
      <xdr:col>5</xdr:col>
      <xdr:colOff>834615</xdr:colOff>
      <xdr:row>74</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18F02CF5-B44F-4495-8CE8-50E0F845A004}"/>
            </a:ext>
          </a:extLst>
        </xdr:cNvPr>
        <xdr:cNvSpPr/>
      </xdr:nvSpPr>
      <xdr:spPr>
        <a:xfrm>
          <a:off x="5388257" y="1479477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72</xdr:row>
      <xdr:rowOff>141515</xdr:rowOff>
    </xdr:from>
    <xdr:to>
      <xdr:col>11</xdr:col>
      <xdr:colOff>157695</xdr:colOff>
      <xdr:row>74</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134B279E-3638-4825-B22C-C16D88B0AE7F}"/>
            </a:ext>
          </a:extLst>
        </xdr:cNvPr>
        <xdr:cNvSpPr/>
      </xdr:nvSpPr>
      <xdr:spPr>
        <a:xfrm>
          <a:off x="8611688" y="1479477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1928777</xdr:colOff>
      <xdr:row>57</xdr:row>
      <xdr:rowOff>141515</xdr:rowOff>
    </xdr:from>
    <xdr:to>
      <xdr:col>5</xdr:col>
      <xdr:colOff>834615</xdr:colOff>
      <xdr:row>59</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F8EC5E34-16AE-4E2C-BD7E-4A310043F419}"/>
            </a:ext>
          </a:extLst>
        </xdr:cNvPr>
        <xdr:cNvSpPr/>
      </xdr:nvSpPr>
      <xdr:spPr>
        <a:xfrm>
          <a:off x="5388257" y="1485573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57</xdr:row>
      <xdr:rowOff>141515</xdr:rowOff>
    </xdr:from>
    <xdr:to>
      <xdr:col>11</xdr:col>
      <xdr:colOff>157695</xdr:colOff>
      <xdr:row>59</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06F3C35B-F574-479C-91BE-0AD7A74EF607}"/>
            </a:ext>
          </a:extLst>
        </xdr:cNvPr>
        <xdr:cNvSpPr/>
      </xdr:nvSpPr>
      <xdr:spPr>
        <a:xfrm>
          <a:off x="8611688" y="1485573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xdr:col>
      <xdr:colOff>1928777</xdr:colOff>
      <xdr:row>75</xdr:row>
      <xdr:rowOff>141515</xdr:rowOff>
    </xdr:from>
    <xdr:to>
      <xdr:col>5</xdr:col>
      <xdr:colOff>834615</xdr:colOff>
      <xdr:row>77</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A94BF978-D18B-4C48-8BE4-A924EF1E1120}"/>
            </a:ext>
          </a:extLst>
        </xdr:cNvPr>
        <xdr:cNvSpPr/>
      </xdr:nvSpPr>
      <xdr:spPr>
        <a:xfrm>
          <a:off x="5388257" y="1330887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75</xdr:row>
      <xdr:rowOff>141515</xdr:rowOff>
    </xdr:from>
    <xdr:to>
      <xdr:col>11</xdr:col>
      <xdr:colOff>157695</xdr:colOff>
      <xdr:row>77</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253451CF-D969-481E-B05B-D8D7E8056003}"/>
            </a:ext>
          </a:extLst>
        </xdr:cNvPr>
        <xdr:cNvSpPr/>
      </xdr:nvSpPr>
      <xdr:spPr>
        <a:xfrm>
          <a:off x="8611688" y="1330887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oneCell">
    <xdr:from>
      <xdr:col>11</xdr:col>
      <xdr:colOff>1205284</xdr:colOff>
      <xdr:row>0</xdr:row>
      <xdr:rowOff>146048</xdr:rowOff>
    </xdr:from>
    <xdr:to>
      <xdr:col>12</xdr:col>
      <xdr:colOff>1942</xdr:colOff>
      <xdr:row>0</xdr:row>
      <xdr:rowOff>812650</xdr:rowOff>
    </xdr:to>
    <xdr:pic>
      <xdr:nvPicPr>
        <xdr:cNvPr id="2" name="Picture 2">
          <a:extLst>
            <a:ext uri="{FF2B5EF4-FFF2-40B4-BE49-F238E27FC236}">
              <a16:creationId xmlns:a16="http://schemas.microsoft.com/office/drawing/2014/main" id="{CA44E727-78F7-451A-B876-316A7202E9D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2620044" y="146048"/>
          <a:ext cx="2461878" cy="6666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1928777</xdr:colOff>
      <xdr:row>61</xdr:row>
      <xdr:rowOff>141515</xdr:rowOff>
    </xdr:from>
    <xdr:to>
      <xdr:col>5</xdr:col>
      <xdr:colOff>834615</xdr:colOff>
      <xdr:row>63</xdr:row>
      <xdr:rowOff>64325</xdr:rowOff>
    </xdr:to>
    <xdr:sp macro="" textlink="">
      <xdr:nvSpPr>
        <xdr:cNvPr id="3" name="Rectángulo 2">
          <a:hlinkClick xmlns:r="http://schemas.openxmlformats.org/officeDocument/2006/relationships" r:id="rId2"/>
          <a:extLst>
            <a:ext uri="{FF2B5EF4-FFF2-40B4-BE49-F238E27FC236}">
              <a16:creationId xmlns:a16="http://schemas.microsoft.com/office/drawing/2014/main" id="{C5390F8C-0D92-4B6E-95F6-CB0AC50660CA}"/>
            </a:ext>
          </a:extLst>
        </xdr:cNvPr>
        <xdr:cNvSpPr/>
      </xdr:nvSpPr>
      <xdr:spPr>
        <a:xfrm>
          <a:off x="5388257" y="1485573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61</xdr:row>
      <xdr:rowOff>141515</xdr:rowOff>
    </xdr:from>
    <xdr:to>
      <xdr:col>11</xdr:col>
      <xdr:colOff>157695</xdr:colOff>
      <xdr:row>63</xdr:row>
      <xdr:rowOff>66186</xdr:rowOff>
    </xdr:to>
    <xdr:sp macro="" textlink="">
      <xdr:nvSpPr>
        <xdr:cNvPr id="4" name="Rectángulo 3">
          <a:hlinkClick xmlns:r="http://schemas.openxmlformats.org/officeDocument/2006/relationships" r:id="rId3"/>
          <a:extLst>
            <a:ext uri="{FF2B5EF4-FFF2-40B4-BE49-F238E27FC236}">
              <a16:creationId xmlns:a16="http://schemas.microsoft.com/office/drawing/2014/main" id="{7B738015-B8CE-4A28-A954-BD60753B5666}"/>
            </a:ext>
          </a:extLst>
        </xdr:cNvPr>
        <xdr:cNvSpPr/>
      </xdr:nvSpPr>
      <xdr:spPr>
        <a:xfrm>
          <a:off x="8611688" y="1485573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1928777</xdr:colOff>
      <xdr:row>80</xdr:row>
      <xdr:rowOff>141515</xdr:rowOff>
    </xdr:from>
    <xdr:to>
      <xdr:col>5</xdr:col>
      <xdr:colOff>834615</xdr:colOff>
      <xdr:row>82</xdr:row>
      <xdr:rowOff>64325</xdr:rowOff>
    </xdr:to>
    <xdr:sp macro="" textlink="">
      <xdr:nvSpPr>
        <xdr:cNvPr id="4" name="Rectángulo 3">
          <a:hlinkClick xmlns:r="http://schemas.openxmlformats.org/officeDocument/2006/relationships" r:id="rId1"/>
          <a:extLst>
            <a:ext uri="{FF2B5EF4-FFF2-40B4-BE49-F238E27FC236}">
              <a16:creationId xmlns:a16="http://schemas.microsoft.com/office/drawing/2014/main" id="{16AC7F4E-A966-495C-B1D2-95C498D5A8AE}"/>
            </a:ext>
          </a:extLst>
        </xdr:cNvPr>
        <xdr:cNvSpPr/>
      </xdr:nvSpPr>
      <xdr:spPr>
        <a:xfrm>
          <a:off x="5388257" y="1506909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80</xdr:row>
      <xdr:rowOff>141515</xdr:rowOff>
    </xdr:from>
    <xdr:to>
      <xdr:col>11</xdr:col>
      <xdr:colOff>157695</xdr:colOff>
      <xdr:row>82</xdr:row>
      <xdr:rowOff>66186</xdr:rowOff>
    </xdr:to>
    <xdr:sp macro="" textlink="">
      <xdr:nvSpPr>
        <xdr:cNvPr id="5" name="Rectángulo 4">
          <a:hlinkClick xmlns:r="http://schemas.openxmlformats.org/officeDocument/2006/relationships" r:id="rId2"/>
          <a:extLst>
            <a:ext uri="{FF2B5EF4-FFF2-40B4-BE49-F238E27FC236}">
              <a16:creationId xmlns:a16="http://schemas.microsoft.com/office/drawing/2014/main" id="{9607267D-CE99-4F68-A17B-1BC4AA26796B}"/>
            </a:ext>
          </a:extLst>
        </xdr:cNvPr>
        <xdr:cNvSpPr/>
      </xdr:nvSpPr>
      <xdr:spPr>
        <a:xfrm>
          <a:off x="8611688" y="1506909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1928777</xdr:colOff>
      <xdr:row>68</xdr:row>
      <xdr:rowOff>141515</xdr:rowOff>
    </xdr:from>
    <xdr:to>
      <xdr:col>5</xdr:col>
      <xdr:colOff>834615</xdr:colOff>
      <xdr:row>70</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635E0E95-1692-4044-B3F7-0C533EBE3A8C}"/>
            </a:ext>
          </a:extLst>
        </xdr:cNvPr>
        <xdr:cNvSpPr/>
      </xdr:nvSpPr>
      <xdr:spPr>
        <a:xfrm>
          <a:off x="5388257" y="1518339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68</xdr:row>
      <xdr:rowOff>141515</xdr:rowOff>
    </xdr:from>
    <xdr:to>
      <xdr:col>11</xdr:col>
      <xdr:colOff>157695</xdr:colOff>
      <xdr:row>70</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67E30333-37BC-4BB9-8075-090BBB3D4258}"/>
            </a:ext>
          </a:extLst>
        </xdr:cNvPr>
        <xdr:cNvSpPr/>
      </xdr:nvSpPr>
      <xdr:spPr>
        <a:xfrm>
          <a:off x="8611688" y="1518339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8.xml><?xml version="1.0" encoding="utf-8"?>
<xdr:wsDr xmlns:xdr="http://schemas.openxmlformats.org/drawingml/2006/spreadsheetDrawing" xmlns:a="http://schemas.openxmlformats.org/drawingml/2006/main">
  <xdr:twoCellAnchor editAs="oneCell">
    <xdr:from>
      <xdr:col>11</xdr:col>
      <xdr:colOff>1205284</xdr:colOff>
      <xdr:row>0</xdr:row>
      <xdr:rowOff>146048</xdr:rowOff>
    </xdr:from>
    <xdr:to>
      <xdr:col>12</xdr:col>
      <xdr:colOff>1942</xdr:colOff>
      <xdr:row>0</xdr:row>
      <xdr:rowOff>812650</xdr:rowOff>
    </xdr:to>
    <xdr:pic>
      <xdr:nvPicPr>
        <xdr:cNvPr id="2" name="Picture 2">
          <a:extLst>
            <a:ext uri="{FF2B5EF4-FFF2-40B4-BE49-F238E27FC236}">
              <a16:creationId xmlns:a16="http://schemas.microsoft.com/office/drawing/2014/main" id="{97EE697C-8FAF-41CC-B1D6-D88EBB3BACB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12620044" y="146048"/>
          <a:ext cx="2461878" cy="6666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1928777</xdr:colOff>
      <xdr:row>57</xdr:row>
      <xdr:rowOff>141515</xdr:rowOff>
    </xdr:from>
    <xdr:to>
      <xdr:col>5</xdr:col>
      <xdr:colOff>834615</xdr:colOff>
      <xdr:row>59</xdr:row>
      <xdr:rowOff>64325</xdr:rowOff>
    </xdr:to>
    <xdr:sp macro="" textlink="">
      <xdr:nvSpPr>
        <xdr:cNvPr id="3" name="Rectángulo 2">
          <a:hlinkClick xmlns:r="http://schemas.openxmlformats.org/officeDocument/2006/relationships" r:id="rId2"/>
          <a:extLst>
            <a:ext uri="{FF2B5EF4-FFF2-40B4-BE49-F238E27FC236}">
              <a16:creationId xmlns:a16="http://schemas.microsoft.com/office/drawing/2014/main" id="{F7C6FFB2-8777-4B13-9FAE-A22A0B0F28E7}"/>
            </a:ext>
          </a:extLst>
        </xdr:cNvPr>
        <xdr:cNvSpPr/>
      </xdr:nvSpPr>
      <xdr:spPr>
        <a:xfrm>
          <a:off x="5388257" y="1504623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57</xdr:row>
      <xdr:rowOff>141515</xdr:rowOff>
    </xdr:from>
    <xdr:to>
      <xdr:col>11</xdr:col>
      <xdr:colOff>157695</xdr:colOff>
      <xdr:row>59</xdr:row>
      <xdr:rowOff>66186</xdr:rowOff>
    </xdr:to>
    <xdr:sp macro="" textlink="">
      <xdr:nvSpPr>
        <xdr:cNvPr id="4" name="Rectángulo 3">
          <a:hlinkClick xmlns:r="http://schemas.openxmlformats.org/officeDocument/2006/relationships" r:id="rId3"/>
          <a:extLst>
            <a:ext uri="{FF2B5EF4-FFF2-40B4-BE49-F238E27FC236}">
              <a16:creationId xmlns:a16="http://schemas.microsoft.com/office/drawing/2014/main" id="{E0C6DDB5-CD1C-4D46-A670-C3324C1E900B}"/>
            </a:ext>
          </a:extLst>
        </xdr:cNvPr>
        <xdr:cNvSpPr/>
      </xdr:nvSpPr>
      <xdr:spPr>
        <a:xfrm>
          <a:off x="8611688" y="1504623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2</xdr:col>
      <xdr:colOff>1928777</xdr:colOff>
      <xdr:row>66</xdr:row>
      <xdr:rowOff>141515</xdr:rowOff>
    </xdr:from>
    <xdr:to>
      <xdr:col>5</xdr:col>
      <xdr:colOff>834615</xdr:colOff>
      <xdr:row>68</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3CDB24DF-4DA9-4FF9-8205-814DAF80419A}"/>
            </a:ext>
          </a:extLst>
        </xdr:cNvPr>
        <xdr:cNvSpPr/>
      </xdr:nvSpPr>
      <xdr:spPr>
        <a:xfrm>
          <a:off x="5388257" y="1263069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66</xdr:row>
      <xdr:rowOff>141515</xdr:rowOff>
    </xdr:from>
    <xdr:to>
      <xdr:col>11</xdr:col>
      <xdr:colOff>157695</xdr:colOff>
      <xdr:row>68</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E34BC7B6-DB8E-4DD2-B3CB-0749B7E26D9C}"/>
            </a:ext>
          </a:extLst>
        </xdr:cNvPr>
        <xdr:cNvSpPr/>
      </xdr:nvSpPr>
      <xdr:spPr>
        <a:xfrm>
          <a:off x="8611688" y="1263069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92677</xdr:colOff>
      <xdr:row>94</xdr:row>
      <xdr:rowOff>82378</xdr:rowOff>
    </xdr:from>
    <xdr:to>
      <xdr:col>3</xdr:col>
      <xdr:colOff>102974</xdr:colOff>
      <xdr:row>94</xdr:row>
      <xdr:rowOff>710513</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E08CEBD7-3EC8-F3E5-FDF4-69CCB23DDCE1}"/>
            </a:ext>
          </a:extLst>
        </xdr:cNvPr>
        <xdr:cNvSpPr/>
      </xdr:nvSpPr>
      <xdr:spPr>
        <a:xfrm>
          <a:off x="6394623" y="24188351"/>
          <a:ext cx="1204783" cy="628135"/>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Eliminación de material </a:t>
          </a:r>
        </a:p>
      </xdr:txBody>
    </xdr:sp>
    <xdr:clientData/>
  </xdr:twoCellAnchor>
  <xdr:twoCellAnchor>
    <xdr:from>
      <xdr:col>3</xdr:col>
      <xdr:colOff>162699</xdr:colOff>
      <xdr:row>94</xdr:row>
      <xdr:rowOff>82378</xdr:rowOff>
    </xdr:from>
    <xdr:to>
      <xdr:col>4</xdr:col>
      <xdr:colOff>265671</xdr:colOff>
      <xdr:row>94</xdr:row>
      <xdr:rowOff>702275</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FBE957EA-76D6-491D-9171-03D34E975BAD}"/>
            </a:ext>
          </a:extLst>
        </xdr:cNvPr>
        <xdr:cNvSpPr/>
      </xdr:nvSpPr>
      <xdr:spPr>
        <a:xfrm>
          <a:off x="7659131" y="24188351"/>
          <a:ext cx="1204783" cy="61989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Uso de material renovable </a:t>
          </a:r>
        </a:p>
        <a:p>
          <a:pPr algn="ctr"/>
          <a:endParaRPr lang="en-US" sz="1100" b="1">
            <a:solidFill>
              <a:srgbClr val="0F1415"/>
            </a:solidFill>
          </a:endParaRPr>
        </a:p>
      </xdr:txBody>
    </xdr:sp>
    <xdr:clientData/>
  </xdr:twoCellAnchor>
  <xdr:twoCellAnchor>
    <xdr:from>
      <xdr:col>4</xdr:col>
      <xdr:colOff>335695</xdr:colOff>
      <xdr:row>94</xdr:row>
      <xdr:rowOff>82378</xdr:rowOff>
    </xdr:from>
    <xdr:to>
      <xdr:col>5</xdr:col>
      <xdr:colOff>551937</xdr:colOff>
      <xdr:row>94</xdr:row>
      <xdr:rowOff>714632</xdr:rowOff>
    </xdr:to>
    <xdr:sp macro="" textlink="">
      <xdr:nvSpPr>
        <xdr:cNvPr id="5" name="Rectángulo 4">
          <a:hlinkClick xmlns:r="http://schemas.openxmlformats.org/officeDocument/2006/relationships" r:id="rId3"/>
          <a:extLst>
            <a:ext uri="{FF2B5EF4-FFF2-40B4-BE49-F238E27FC236}">
              <a16:creationId xmlns:a16="http://schemas.microsoft.com/office/drawing/2014/main" id="{D0FA944C-37EC-4881-B5B0-93F00FE05840}"/>
            </a:ext>
          </a:extLst>
        </xdr:cNvPr>
        <xdr:cNvSpPr/>
      </xdr:nvSpPr>
      <xdr:spPr>
        <a:xfrm>
          <a:off x="8933938" y="24188351"/>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Inclusión de material reciclado</a:t>
          </a: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2</xdr:col>
      <xdr:colOff>80320</xdr:colOff>
      <xdr:row>94</xdr:row>
      <xdr:rowOff>790832</xdr:rowOff>
    </xdr:from>
    <xdr:to>
      <xdr:col>3</xdr:col>
      <xdr:colOff>90617</xdr:colOff>
      <xdr:row>95</xdr:row>
      <xdr:rowOff>615778</xdr:rowOff>
    </xdr:to>
    <xdr:sp macro="" textlink="">
      <xdr:nvSpPr>
        <xdr:cNvPr id="6" name="Rectángulo 5">
          <a:hlinkClick xmlns:r="http://schemas.openxmlformats.org/officeDocument/2006/relationships" r:id="rId4"/>
          <a:extLst>
            <a:ext uri="{FF2B5EF4-FFF2-40B4-BE49-F238E27FC236}">
              <a16:creationId xmlns:a16="http://schemas.microsoft.com/office/drawing/2014/main" id="{66446C47-CF75-419E-9FE3-621A3F602BC8}"/>
            </a:ext>
          </a:extLst>
        </xdr:cNvPr>
        <xdr:cNvSpPr/>
      </xdr:nvSpPr>
      <xdr:spPr>
        <a:xfrm>
          <a:off x="6382266" y="24896805"/>
          <a:ext cx="1204783" cy="628135"/>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Retornabilidad</a:t>
          </a:r>
        </a:p>
      </xdr:txBody>
    </xdr:sp>
    <xdr:clientData/>
  </xdr:twoCellAnchor>
  <xdr:twoCellAnchor>
    <xdr:from>
      <xdr:col>3</xdr:col>
      <xdr:colOff>150342</xdr:colOff>
      <xdr:row>94</xdr:row>
      <xdr:rowOff>790832</xdr:rowOff>
    </xdr:from>
    <xdr:to>
      <xdr:col>4</xdr:col>
      <xdr:colOff>253314</xdr:colOff>
      <xdr:row>95</xdr:row>
      <xdr:rowOff>607540</xdr:rowOff>
    </xdr:to>
    <xdr:sp macro="" textlink="">
      <xdr:nvSpPr>
        <xdr:cNvPr id="7" name="Rectángulo 6">
          <a:hlinkClick xmlns:r="http://schemas.openxmlformats.org/officeDocument/2006/relationships" r:id="rId5"/>
          <a:extLst>
            <a:ext uri="{FF2B5EF4-FFF2-40B4-BE49-F238E27FC236}">
              <a16:creationId xmlns:a16="http://schemas.microsoft.com/office/drawing/2014/main" id="{E63AB11A-EA50-4309-8CED-F5E6111CA095}"/>
            </a:ext>
          </a:extLst>
        </xdr:cNvPr>
        <xdr:cNvSpPr/>
      </xdr:nvSpPr>
      <xdr:spPr>
        <a:xfrm>
          <a:off x="7646774" y="24896805"/>
          <a:ext cx="1204783" cy="61989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Reutilización B2B </a:t>
          </a: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4</xdr:col>
      <xdr:colOff>323338</xdr:colOff>
      <xdr:row>94</xdr:row>
      <xdr:rowOff>790832</xdr:rowOff>
    </xdr:from>
    <xdr:to>
      <xdr:col>5</xdr:col>
      <xdr:colOff>539580</xdr:colOff>
      <xdr:row>95</xdr:row>
      <xdr:rowOff>619897</xdr:rowOff>
    </xdr:to>
    <xdr:sp macro="" textlink="">
      <xdr:nvSpPr>
        <xdr:cNvPr id="8" name="Rectángulo 7">
          <a:hlinkClick xmlns:r="http://schemas.openxmlformats.org/officeDocument/2006/relationships" r:id="rId6"/>
          <a:extLst>
            <a:ext uri="{FF2B5EF4-FFF2-40B4-BE49-F238E27FC236}">
              <a16:creationId xmlns:a16="http://schemas.microsoft.com/office/drawing/2014/main" id="{55ED2989-26FB-4ACA-878D-5D39DBE20F11}"/>
            </a:ext>
          </a:extLst>
        </xdr:cNvPr>
        <xdr:cNvSpPr/>
      </xdr:nvSpPr>
      <xdr:spPr>
        <a:xfrm>
          <a:off x="8921581" y="24896805"/>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Eficiencia</a:t>
          </a:r>
          <a:r>
            <a:rPr lang="en-US" sz="1100" b="1" baseline="0">
              <a:solidFill>
                <a:srgbClr val="0F1415"/>
              </a:solidFill>
            </a:rPr>
            <a:t> en procesos </a:t>
          </a: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609603</xdr:colOff>
      <xdr:row>94</xdr:row>
      <xdr:rowOff>82378</xdr:rowOff>
    </xdr:from>
    <xdr:to>
      <xdr:col>6</xdr:col>
      <xdr:colOff>887629</xdr:colOff>
      <xdr:row>94</xdr:row>
      <xdr:rowOff>714632</xdr:rowOff>
    </xdr:to>
    <xdr:sp macro="" textlink="">
      <xdr:nvSpPr>
        <xdr:cNvPr id="9" name="Rectángulo 8">
          <a:hlinkClick xmlns:r="http://schemas.openxmlformats.org/officeDocument/2006/relationships" r:id="rId7"/>
          <a:extLst>
            <a:ext uri="{FF2B5EF4-FFF2-40B4-BE49-F238E27FC236}">
              <a16:creationId xmlns:a16="http://schemas.microsoft.com/office/drawing/2014/main" id="{58FAC306-4065-4B0E-86C3-5481C433B573}"/>
            </a:ext>
          </a:extLst>
        </xdr:cNvPr>
        <xdr:cNvSpPr/>
      </xdr:nvSpPr>
      <xdr:spPr>
        <a:xfrm>
          <a:off x="10196387" y="24188351"/>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Recarga</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607544</xdr:colOff>
      <xdr:row>94</xdr:row>
      <xdr:rowOff>790832</xdr:rowOff>
    </xdr:from>
    <xdr:to>
      <xdr:col>6</xdr:col>
      <xdr:colOff>885570</xdr:colOff>
      <xdr:row>95</xdr:row>
      <xdr:rowOff>619897</xdr:rowOff>
    </xdr:to>
    <xdr:sp macro="" textlink="">
      <xdr:nvSpPr>
        <xdr:cNvPr id="10" name="Rectángulo 9">
          <a:hlinkClick xmlns:r="http://schemas.openxmlformats.org/officeDocument/2006/relationships" r:id="rId8"/>
          <a:extLst>
            <a:ext uri="{FF2B5EF4-FFF2-40B4-BE49-F238E27FC236}">
              <a16:creationId xmlns:a16="http://schemas.microsoft.com/office/drawing/2014/main" id="{37C14151-EFAE-48ED-9474-C5F908E0633A}"/>
            </a:ext>
          </a:extLst>
        </xdr:cNvPr>
        <xdr:cNvSpPr/>
      </xdr:nvSpPr>
      <xdr:spPr>
        <a:xfrm>
          <a:off x="10194328" y="24896805"/>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Diseño para la reciclabilidad</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7</xdr:col>
      <xdr:colOff>2062</xdr:colOff>
      <xdr:row>94</xdr:row>
      <xdr:rowOff>249194</xdr:rowOff>
    </xdr:from>
    <xdr:to>
      <xdr:col>9</xdr:col>
      <xdr:colOff>169333</xdr:colOff>
      <xdr:row>95</xdr:row>
      <xdr:rowOff>391298</xdr:rowOff>
    </xdr:to>
    <xdr:sp macro="" textlink="">
      <xdr:nvSpPr>
        <xdr:cNvPr id="11" name="Rectángulo 10">
          <a:hlinkClick xmlns:r="http://schemas.openxmlformats.org/officeDocument/2006/relationships" r:id="rId9"/>
          <a:extLst>
            <a:ext uri="{FF2B5EF4-FFF2-40B4-BE49-F238E27FC236}">
              <a16:creationId xmlns:a16="http://schemas.microsoft.com/office/drawing/2014/main" id="{896777A5-214D-40B3-A0C0-B323228F8909}"/>
            </a:ext>
          </a:extLst>
        </xdr:cNvPr>
        <xdr:cNvSpPr/>
      </xdr:nvSpPr>
      <xdr:spPr>
        <a:xfrm>
          <a:off x="11465929" y="27325594"/>
          <a:ext cx="1301804" cy="94643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Diseño</a:t>
          </a:r>
          <a:r>
            <a:rPr lang="en-US" sz="1100" b="1" baseline="0">
              <a:solidFill>
                <a:srgbClr val="0F1415"/>
              </a:solidFill>
            </a:rPr>
            <a:t> para la compostabilidad y biodegradabilidad</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2</xdr:col>
      <xdr:colOff>70022</xdr:colOff>
      <xdr:row>97</xdr:row>
      <xdr:rowOff>70020</xdr:rowOff>
    </xdr:from>
    <xdr:to>
      <xdr:col>3</xdr:col>
      <xdr:colOff>80319</xdr:colOff>
      <xdr:row>97</xdr:row>
      <xdr:rowOff>698155</xdr:rowOff>
    </xdr:to>
    <xdr:sp macro="" textlink="">
      <xdr:nvSpPr>
        <xdr:cNvPr id="15" name="Rectángulo 14">
          <a:hlinkClick xmlns:r="http://schemas.openxmlformats.org/officeDocument/2006/relationships" r:id="rId10"/>
          <a:extLst>
            <a:ext uri="{FF2B5EF4-FFF2-40B4-BE49-F238E27FC236}">
              <a16:creationId xmlns:a16="http://schemas.microsoft.com/office/drawing/2014/main" id="{3B946253-D5C8-45F5-B853-83418D73F247}"/>
            </a:ext>
          </a:extLst>
        </xdr:cNvPr>
        <xdr:cNvSpPr/>
      </xdr:nvSpPr>
      <xdr:spPr>
        <a:xfrm>
          <a:off x="6371968" y="26183966"/>
          <a:ext cx="1204783" cy="628135"/>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Eliminación de material </a:t>
          </a:r>
        </a:p>
      </xdr:txBody>
    </xdr:sp>
    <xdr:clientData/>
  </xdr:twoCellAnchor>
  <xdr:twoCellAnchor>
    <xdr:from>
      <xdr:col>3</xdr:col>
      <xdr:colOff>140044</xdr:colOff>
      <xdr:row>97</xdr:row>
      <xdr:rowOff>70020</xdr:rowOff>
    </xdr:from>
    <xdr:to>
      <xdr:col>4</xdr:col>
      <xdr:colOff>243016</xdr:colOff>
      <xdr:row>97</xdr:row>
      <xdr:rowOff>689917</xdr:rowOff>
    </xdr:to>
    <xdr:sp macro="" textlink="">
      <xdr:nvSpPr>
        <xdr:cNvPr id="16" name="Rectángulo 15">
          <a:hlinkClick xmlns:r="http://schemas.openxmlformats.org/officeDocument/2006/relationships" r:id="rId11"/>
          <a:extLst>
            <a:ext uri="{FF2B5EF4-FFF2-40B4-BE49-F238E27FC236}">
              <a16:creationId xmlns:a16="http://schemas.microsoft.com/office/drawing/2014/main" id="{B7E6857C-D52B-46D3-9DDE-D876F144DFAB}"/>
            </a:ext>
          </a:extLst>
        </xdr:cNvPr>
        <xdr:cNvSpPr/>
      </xdr:nvSpPr>
      <xdr:spPr>
        <a:xfrm>
          <a:off x="7636476" y="26183966"/>
          <a:ext cx="1204783" cy="61989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Uso de material renovable </a:t>
          </a:r>
        </a:p>
        <a:p>
          <a:pPr algn="ctr"/>
          <a:endParaRPr lang="en-US" sz="1100" b="1">
            <a:solidFill>
              <a:srgbClr val="0F1415"/>
            </a:solidFill>
          </a:endParaRPr>
        </a:p>
      </xdr:txBody>
    </xdr:sp>
    <xdr:clientData/>
  </xdr:twoCellAnchor>
  <xdr:twoCellAnchor>
    <xdr:from>
      <xdr:col>4</xdr:col>
      <xdr:colOff>313040</xdr:colOff>
      <xdr:row>97</xdr:row>
      <xdr:rowOff>70020</xdr:rowOff>
    </xdr:from>
    <xdr:to>
      <xdr:col>5</xdr:col>
      <xdr:colOff>529282</xdr:colOff>
      <xdr:row>97</xdr:row>
      <xdr:rowOff>702274</xdr:rowOff>
    </xdr:to>
    <xdr:sp macro="" textlink="">
      <xdr:nvSpPr>
        <xdr:cNvPr id="17" name="Rectángulo 16">
          <a:hlinkClick xmlns:r="http://schemas.openxmlformats.org/officeDocument/2006/relationships" r:id="rId12"/>
          <a:extLst>
            <a:ext uri="{FF2B5EF4-FFF2-40B4-BE49-F238E27FC236}">
              <a16:creationId xmlns:a16="http://schemas.microsoft.com/office/drawing/2014/main" id="{04B4E69D-C1E4-4852-A4E5-A7B89D7A356B}"/>
            </a:ext>
          </a:extLst>
        </xdr:cNvPr>
        <xdr:cNvSpPr/>
      </xdr:nvSpPr>
      <xdr:spPr>
        <a:xfrm>
          <a:off x="8911283" y="26183966"/>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Inclusión de material reciclado</a:t>
          </a: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2</xdr:col>
      <xdr:colOff>57665</xdr:colOff>
      <xdr:row>98</xdr:row>
      <xdr:rowOff>67961</xdr:rowOff>
    </xdr:from>
    <xdr:to>
      <xdr:col>3</xdr:col>
      <xdr:colOff>67962</xdr:colOff>
      <xdr:row>98</xdr:row>
      <xdr:rowOff>696096</xdr:rowOff>
    </xdr:to>
    <xdr:sp macro="" textlink="">
      <xdr:nvSpPr>
        <xdr:cNvPr id="18" name="Rectángulo 17">
          <a:hlinkClick xmlns:r="http://schemas.openxmlformats.org/officeDocument/2006/relationships" r:id="rId13"/>
          <a:extLst>
            <a:ext uri="{FF2B5EF4-FFF2-40B4-BE49-F238E27FC236}">
              <a16:creationId xmlns:a16="http://schemas.microsoft.com/office/drawing/2014/main" id="{6F10A375-F70C-4D7A-BFDB-2F6DD7EC5301}"/>
            </a:ext>
          </a:extLst>
        </xdr:cNvPr>
        <xdr:cNvSpPr/>
      </xdr:nvSpPr>
      <xdr:spPr>
        <a:xfrm>
          <a:off x="6359611" y="26892420"/>
          <a:ext cx="1204783" cy="628135"/>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Retornabilidad</a:t>
          </a:r>
        </a:p>
      </xdr:txBody>
    </xdr:sp>
    <xdr:clientData/>
  </xdr:twoCellAnchor>
  <xdr:twoCellAnchor>
    <xdr:from>
      <xdr:col>3</xdr:col>
      <xdr:colOff>127687</xdr:colOff>
      <xdr:row>98</xdr:row>
      <xdr:rowOff>67961</xdr:rowOff>
    </xdr:from>
    <xdr:to>
      <xdr:col>4</xdr:col>
      <xdr:colOff>230659</xdr:colOff>
      <xdr:row>98</xdr:row>
      <xdr:rowOff>687858</xdr:rowOff>
    </xdr:to>
    <xdr:sp macro="" textlink="">
      <xdr:nvSpPr>
        <xdr:cNvPr id="19" name="Rectángulo 18">
          <a:hlinkClick xmlns:r="http://schemas.openxmlformats.org/officeDocument/2006/relationships" r:id="rId5"/>
          <a:extLst>
            <a:ext uri="{FF2B5EF4-FFF2-40B4-BE49-F238E27FC236}">
              <a16:creationId xmlns:a16="http://schemas.microsoft.com/office/drawing/2014/main" id="{7557CF31-F37C-43EF-B2B0-09812F6A941F}"/>
            </a:ext>
          </a:extLst>
        </xdr:cNvPr>
        <xdr:cNvSpPr/>
      </xdr:nvSpPr>
      <xdr:spPr>
        <a:xfrm>
          <a:off x="7624119" y="26892420"/>
          <a:ext cx="1204783" cy="61989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Reutilización B2B </a:t>
          </a: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4</xdr:col>
      <xdr:colOff>300683</xdr:colOff>
      <xdr:row>98</xdr:row>
      <xdr:rowOff>67961</xdr:rowOff>
    </xdr:from>
    <xdr:to>
      <xdr:col>5</xdr:col>
      <xdr:colOff>516925</xdr:colOff>
      <xdr:row>98</xdr:row>
      <xdr:rowOff>700215</xdr:rowOff>
    </xdr:to>
    <xdr:sp macro="" textlink="">
      <xdr:nvSpPr>
        <xdr:cNvPr id="20" name="Rectángulo 19">
          <a:hlinkClick xmlns:r="http://schemas.openxmlformats.org/officeDocument/2006/relationships" r:id="rId6"/>
          <a:extLst>
            <a:ext uri="{FF2B5EF4-FFF2-40B4-BE49-F238E27FC236}">
              <a16:creationId xmlns:a16="http://schemas.microsoft.com/office/drawing/2014/main" id="{E1D96AE4-F12B-406F-939F-AA01151B4E85}"/>
            </a:ext>
          </a:extLst>
        </xdr:cNvPr>
        <xdr:cNvSpPr/>
      </xdr:nvSpPr>
      <xdr:spPr>
        <a:xfrm>
          <a:off x="8898926" y="26892420"/>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Eficiencia</a:t>
          </a:r>
          <a:r>
            <a:rPr lang="en-US" sz="1100" b="1" baseline="0">
              <a:solidFill>
                <a:srgbClr val="0F1415"/>
              </a:solidFill>
            </a:rPr>
            <a:t> en procesos </a:t>
          </a: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586948</xdr:colOff>
      <xdr:row>97</xdr:row>
      <xdr:rowOff>70020</xdr:rowOff>
    </xdr:from>
    <xdr:to>
      <xdr:col>6</xdr:col>
      <xdr:colOff>864974</xdr:colOff>
      <xdr:row>97</xdr:row>
      <xdr:rowOff>702274</xdr:rowOff>
    </xdr:to>
    <xdr:sp macro="" textlink="">
      <xdr:nvSpPr>
        <xdr:cNvPr id="21" name="Rectángulo 20">
          <a:hlinkClick xmlns:r="http://schemas.openxmlformats.org/officeDocument/2006/relationships" r:id="rId14"/>
          <a:extLst>
            <a:ext uri="{FF2B5EF4-FFF2-40B4-BE49-F238E27FC236}">
              <a16:creationId xmlns:a16="http://schemas.microsoft.com/office/drawing/2014/main" id="{BB1358A4-3BDA-46D9-B14B-16260840EF17}"/>
            </a:ext>
          </a:extLst>
        </xdr:cNvPr>
        <xdr:cNvSpPr/>
      </xdr:nvSpPr>
      <xdr:spPr>
        <a:xfrm>
          <a:off x="10173732" y="26183966"/>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Recarga</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584889</xdr:colOff>
      <xdr:row>98</xdr:row>
      <xdr:rowOff>67961</xdr:rowOff>
    </xdr:from>
    <xdr:to>
      <xdr:col>6</xdr:col>
      <xdr:colOff>862915</xdr:colOff>
      <xdr:row>98</xdr:row>
      <xdr:rowOff>700215</xdr:rowOff>
    </xdr:to>
    <xdr:sp macro="" textlink="">
      <xdr:nvSpPr>
        <xdr:cNvPr id="22" name="Rectángulo 21">
          <a:hlinkClick xmlns:r="http://schemas.openxmlformats.org/officeDocument/2006/relationships" r:id="rId15"/>
          <a:extLst>
            <a:ext uri="{FF2B5EF4-FFF2-40B4-BE49-F238E27FC236}">
              <a16:creationId xmlns:a16="http://schemas.microsoft.com/office/drawing/2014/main" id="{20F3E4D1-AED8-4F99-902A-834BEDD98602}"/>
            </a:ext>
          </a:extLst>
        </xdr:cNvPr>
        <xdr:cNvSpPr/>
      </xdr:nvSpPr>
      <xdr:spPr>
        <a:xfrm>
          <a:off x="10171673" y="26892420"/>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Diseño para la reciclabilidad</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926758</xdr:colOff>
      <xdr:row>97</xdr:row>
      <xdr:rowOff>236836</xdr:rowOff>
    </xdr:from>
    <xdr:to>
      <xdr:col>9</xdr:col>
      <xdr:colOff>146734</xdr:colOff>
      <xdr:row>98</xdr:row>
      <xdr:rowOff>471616</xdr:rowOff>
    </xdr:to>
    <xdr:sp macro="" textlink="">
      <xdr:nvSpPr>
        <xdr:cNvPr id="23" name="Rectángulo 22">
          <a:hlinkClick xmlns:r="http://schemas.openxmlformats.org/officeDocument/2006/relationships" r:id="rId16"/>
          <a:extLst>
            <a:ext uri="{FF2B5EF4-FFF2-40B4-BE49-F238E27FC236}">
              <a16:creationId xmlns:a16="http://schemas.microsoft.com/office/drawing/2014/main" id="{8E50ED12-C53B-4921-988E-D9342150F031}"/>
            </a:ext>
          </a:extLst>
        </xdr:cNvPr>
        <xdr:cNvSpPr/>
      </xdr:nvSpPr>
      <xdr:spPr>
        <a:xfrm>
          <a:off x="11442358" y="29285969"/>
          <a:ext cx="1302776" cy="945980"/>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Diseño para la compostabilidad y biodegradabilidad</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2</xdr:col>
      <xdr:colOff>90617</xdr:colOff>
      <xdr:row>100</xdr:row>
      <xdr:rowOff>111209</xdr:rowOff>
    </xdr:from>
    <xdr:to>
      <xdr:col>3</xdr:col>
      <xdr:colOff>100914</xdr:colOff>
      <xdr:row>101</xdr:row>
      <xdr:rowOff>28831</xdr:rowOff>
    </xdr:to>
    <xdr:sp macro="" textlink="">
      <xdr:nvSpPr>
        <xdr:cNvPr id="24" name="Rectángulo 23">
          <a:hlinkClick xmlns:r="http://schemas.openxmlformats.org/officeDocument/2006/relationships" r:id="rId17"/>
          <a:extLst>
            <a:ext uri="{FF2B5EF4-FFF2-40B4-BE49-F238E27FC236}">
              <a16:creationId xmlns:a16="http://schemas.microsoft.com/office/drawing/2014/main" id="{56D5AD3F-8E30-4AE2-B60F-89F521B9AA46}"/>
            </a:ext>
          </a:extLst>
        </xdr:cNvPr>
        <xdr:cNvSpPr/>
      </xdr:nvSpPr>
      <xdr:spPr>
        <a:xfrm>
          <a:off x="6392563" y="28150750"/>
          <a:ext cx="1204783" cy="628135"/>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Eliminación de material </a:t>
          </a:r>
        </a:p>
      </xdr:txBody>
    </xdr:sp>
    <xdr:clientData/>
  </xdr:twoCellAnchor>
  <xdr:twoCellAnchor>
    <xdr:from>
      <xdr:col>3</xdr:col>
      <xdr:colOff>160639</xdr:colOff>
      <xdr:row>100</xdr:row>
      <xdr:rowOff>111209</xdr:rowOff>
    </xdr:from>
    <xdr:to>
      <xdr:col>4</xdr:col>
      <xdr:colOff>263611</xdr:colOff>
      <xdr:row>101</xdr:row>
      <xdr:rowOff>20593</xdr:rowOff>
    </xdr:to>
    <xdr:sp macro="" textlink="">
      <xdr:nvSpPr>
        <xdr:cNvPr id="25" name="Rectángulo 24">
          <a:hlinkClick xmlns:r="http://schemas.openxmlformats.org/officeDocument/2006/relationships" r:id="rId18"/>
          <a:extLst>
            <a:ext uri="{FF2B5EF4-FFF2-40B4-BE49-F238E27FC236}">
              <a16:creationId xmlns:a16="http://schemas.microsoft.com/office/drawing/2014/main" id="{F9881061-AA8E-422C-9EC6-B120F4A1B7DA}"/>
            </a:ext>
          </a:extLst>
        </xdr:cNvPr>
        <xdr:cNvSpPr/>
      </xdr:nvSpPr>
      <xdr:spPr>
        <a:xfrm>
          <a:off x="7657071" y="28150750"/>
          <a:ext cx="1204783" cy="61989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Uso de material renovable </a:t>
          </a:r>
        </a:p>
        <a:p>
          <a:pPr algn="ctr"/>
          <a:endParaRPr lang="en-US" sz="1100" b="1">
            <a:solidFill>
              <a:srgbClr val="0F1415"/>
            </a:solidFill>
          </a:endParaRPr>
        </a:p>
      </xdr:txBody>
    </xdr:sp>
    <xdr:clientData/>
  </xdr:twoCellAnchor>
  <xdr:twoCellAnchor>
    <xdr:from>
      <xdr:col>4</xdr:col>
      <xdr:colOff>333635</xdr:colOff>
      <xdr:row>100</xdr:row>
      <xdr:rowOff>111209</xdr:rowOff>
    </xdr:from>
    <xdr:to>
      <xdr:col>5</xdr:col>
      <xdr:colOff>549877</xdr:colOff>
      <xdr:row>101</xdr:row>
      <xdr:rowOff>32950</xdr:rowOff>
    </xdr:to>
    <xdr:sp macro="" textlink="">
      <xdr:nvSpPr>
        <xdr:cNvPr id="26" name="Rectángulo 25">
          <a:hlinkClick xmlns:r="http://schemas.openxmlformats.org/officeDocument/2006/relationships" r:id="rId19"/>
          <a:extLst>
            <a:ext uri="{FF2B5EF4-FFF2-40B4-BE49-F238E27FC236}">
              <a16:creationId xmlns:a16="http://schemas.microsoft.com/office/drawing/2014/main" id="{144DA0D1-0C1B-4DD3-AA20-955CC6EA6CA2}"/>
            </a:ext>
          </a:extLst>
        </xdr:cNvPr>
        <xdr:cNvSpPr/>
      </xdr:nvSpPr>
      <xdr:spPr>
        <a:xfrm>
          <a:off x="8931878" y="28150750"/>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Inclusión de material reciclado</a:t>
          </a: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2</xdr:col>
      <xdr:colOff>78260</xdr:colOff>
      <xdr:row>101</xdr:row>
      <xdr:rowOff>109150</xdr:rowOff>
    </xdr:from>
    <xdr:to>
      <xdr:col>3</xdr:col>
      <xdr:colOff>88557</xdr:colOff>
      <xdr:row>102</xdr:row>
      <xdr:rowOff>26771</xdr:rowOff>
    </xdr:to>
    <xdr:sp macro="" textlink="">
      <xdr:nvSpPr>
        <xdr:cNvPr id="27" name="Rectángulo 26">
          <a:hlinkClick xmlns:r="http://schemas.openxmlformats.org/officeDocument/2006/relationships" r:id="rId20"/>
          <a:extLst>
            <a:ext uri="{FF2B5EF4-FFF2-40B4-BE49-F238E27FC236}">
              <a16:creationId xmlns:a16="http://schemas.microsoft.com/office/drawing/2014/main" id="{C9058B03-2380-4C5A-9642-E392ACE11F99}"/>
            </a:ext>
          </a:extLst>
        </xdr:cNvPr>
        <xdr:cNvSpPr/>
      </xdr:nvSpPr>
      <xdr:spPr>
        <a:xfrm>
          <a:off x="6380206" y="28859204"/>
          <a:ext cx="1204783" cy="628135"/>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Retornabilidad</a:t>
          </a:r>
        </a:p>
      </xdr:txBody>
    </xdr:sp>
    <xdr:clientData/>
  </xdr:twoCellAnchor>
  <xdr:twoCellAnchor>
    <xdr:from>
      <xdr:col>3</xdr:col>
      <xdr:colOff>148282</xdr:colOff>
      <xdr:row>101</xdr:row>
      <xdr:rowOff>109150</xdr:rowOff>
    </xdr:from>
    <xdr:to>
      <xdr:col>4</xdr:col>
      <xdr:colOff>251254</xdr:colOff>
      <xdr:row>102</xdr:row>
      <xdr:rowOff>18533</xdr:rowOff>
    </xdr:to>
    <xdr:sp macro="" textlink="">
      <xdr:nvSpPr>
        <xdr:cNvPr id="28" name="Rectángulo 27">
          <a:hlinkClick xmlns:r="http://schemas.openxmlformats.org/officeDocument/2006/relationships" r:id="rId21"/>
          <a:extLst>
            <a:ext uri="{FF2B5EF4-FFF2-40B4-BE49-F238E27FC236}">
              <a16:creationId xmlns:a16="http://schemas.microsoft.com/office/drawing/2014/main" id="{ED84A29A-8445-403C-8D98-3E255BB5FA90}"/>
            </a:ext>
          </a:extLst>
        </xdr:cNvPr>
        <xdr:cNvSpPr/>
      </xdr:nvSpPr>
      <xdr:spPr>
        <a:xfrm>
          <a:off x="7644714" y="28859204"/>
          <a:ext cx="1204783" cy="619897"/>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Reutilización B2B </a:t>
          </a: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4</xdr:col>
      <xdr:colOff>321278</xdr:colOff>
      <xdr:row>101</xdr:row>
      <xdr:rowOff>109150</xdr:rowOff>
    </xdr:from>
    <xdr:to>
      <xdr:col>5</xdr:col>
      <xdr:colOff>537520</xdr:colOff>
      <xdr:row>102</xdr:row>
      <xdr:rowOff>30890</xdr:rowOff>
    </xdr:to>
    <xdr:sp macro="" textlink="">
      <xdr:nvSpPr>
        <xdr:cNvPr id="29" name="Rectángulo 28">
          <a:hlinkClick xmlns:r="http://schemas.openxmlformats.org/officeDocument/2006/relationships" r:id="rId22"/>
          <a:extLst>
            <a:ext uri="{FF2B5EF4-FFF2-40B4-BE49-F238E27FC236}">
              <a16:creationId xmlns:a16="http://schemas.microsoft.com/office/drawing/2014/main" id="{64D9871B-2CCA-4F72-B24C-85B72B4BED58}"/>
            </a:ext>
          </a:extLst>
        </xdr:cNvPr>
        <xdr:cNvSpPr/>
      </xdr:nvSpPr>
      <xdr:spPr>
        <a:xfrm>
          <a:off x="8919521" y="28859204"/>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Eficiencia</a:t>
          </a:r>
          <a:r>
            <a:rPr lang="en-US" sz="1100" b="1" baseline="0">
              <a:solidFill>
                <a:srgbClr val="0F1415"/>
              </a:solidFill>
            </a:rPr>
            <a:t> en procesos </a:t>
          </a: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607543</xdr:colOff>
      <xdr:row>100</xdr:row>
      <xdr:rowOff>111209</xdr:rowOff>
    </xdr:from>
    <xdr:to>
      <xdr:col>6</xdr:col>
      <xdr:colOff>885569</xdr:colOff>
      <xdr:row>101</xdr:row>
      <xdr:rowOff>32950</xdr:rowOff>
    </xdr:to>
    <xdr:sp macro="" textlink="">
      <xdr:nvSpPr>
        <xdr:cNvPr id="30" name="Rectángulo 29">
          <a:hlinkClick xmlns:r="http://schemas.openxmlformats.org/officeDocument/2006/relationships" r:id="rId23"/>
          <a:extLst>
            <a:ext uri="{FF2B5EF4-FFF2-40B4-BE49-F238E27FC236}">
              <a16:creationId xmlns:a16="http://schemas.microsoft.com/office/drawing/2014/main" id="{F2B1A365-11D5-4F10-AA52-5C4296B9AE48}"/>
            </a:ext>
          </a:extLst>
        </xdr:cNvPr>
        <xdr:cNvSpPr/>
      </xdr:nvSpPr>
      <xdr:spPr>
        <a:xfrm>
          <a:off x="10194327" y="28150750"/>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Recarga</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605484</xdr:colOff>
      <xdr:row>101</xdr:row>
      <xdr:rowOff>109150</xdr:rowOff>
    </xdr:from>
    <xdr:to>
      <xdr:col>6</xdr:col>
      <xdr:colOff>883510</xdr:colOff>
      <xdr:row>102</xdr:row>
      <xdr:rowOff>30890</xdr:rowOff>
    </xdr:to>
    <xdr:sp macro="" textlink="">
      <xdr:nvSpPr>
        <xdr:cNvPr id="31" name="Rectángulo 30">
          <a:hlinkClick xmlns:r="http://schemas.openxmlformats.org/officeDocument/2006/relationships" r:id="rId24"/>
          <a:extLst>
            <a:ext uri="{FF2B5EF4-FFF2-40B4-BE49-F238E27FC236}">
              <a16:creationId xmlns:a16="http://schemas.microsoft.com/office/drawing/2014/main" id="{1C4C8F1C-BBE7-4973-8706-495442537F22}"/>
            </a:ext>
          </a:extLst>
        </xdr:cNvPr>
        <xdr:cNvSpPr/>
      </xdr:nvSpPr>
      <xdr:spPr>
        <a:xfrm>
          <a:off x="10192268" y="28859204"/>
          <a:ext cx="1204783" cy="632254"/>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Diseño para la reciclabilidad</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7</xdr:col>
      <xdr:colOff>2</xdr:colOff>
      <xdr:row>100</xdr:row>
      <xdr:rowOff>278025</xdr:rowOff>
    </xdr:from>
    <xdr:to>
      <xdr:col>9</xdr:col>
      <xdr:colOff>167273</xdr:colOff>
      <xdr:row>101</xdr:row>
      <xdr:rowOff>512805</xdr:rowOff>
    </xdr:to>
    <xdr:sp macro="" textlink="">
      <xdr:nvSpPr>
        <xdr:cNvPr id="32" name="Rectángulo 31">
          <a:hlinkClick xmlns:r="http://schemas.openxmlformats.org/officeDocument/2006/relationships" r:id="rId25"/>
          <a:extLst>
            <a:ext uri="{FF2B5EF4-FFF2-40B4-BE49-F238E27FC236}">
              <a16:creationId xmlns:a16="http://schemas.microsoft.com/office/drawing/2014/main" id="{8A9BFB65-37CD-458A-9331-77F0AA4A9199}"/>
            </a:ext>
          </a:extLst>
        </xdr:cNvPr>
        <xdr:cNvSpPr/>
      </xdr:nvSpPr>
      <xdr:spPr>
        <a:xfrm>
          <a:off x="11463869" y="31299892"/>
          <a:ext cx="1301804" cy="945980"/>
        </a:xfrm>
        <a:prstGeom prst="rect">
          <a:avLst/>
        </a:prstGeom>
        <a:solidFill>
          <a:srgbClr val="6DBEB5"/>
        </a:solidFill>
        <a:ln>
          <a:solidFill>
            <a:srgbClr val="6DBEB5"/>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Diseño para la compostabilidad y biodegradabilidad</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1</xdr:col>
      <xdr:colOff>1699054</xdr:colOff>
      <xdr:row>104</xdr:row>
      <xdr:rowOff>308920</xdr:rowOff>
    </xdr:from>
    <xdr:to>
      <xdr:col>1</xdr:col>
      <xdr:colOff>4654378</xdr:colOff>
      <xdr:row>107</xdr:row>
      <xdr:rowOff>123569</xdr:rowOff>
    </xdr:to>
    <xdr:sp macro="" textlink="">
      <xdr:nvSpPr>
        <xdr:cNvPr id="12" name="Rectángulo 32">
          <a:hlinkClick xmlns:r="http://schemas.openxmlformats.org/officeDocument/2006/relationships" r:id="rId26"/>
          <a:extLst>
            <a:ext uri="{FF2B5EF4-FFF2-40B4-BE49-F238E27FC236}">
              <a16:creationId xmlns:a16="http://schemas.microsoft.com/office/drawing/2014/main" id="{AFFE378D-2228-4F39-8315-A722B454D4F7}"/>
            </a:ext>
          </a:extLst>
        </xdr:cNvPr>
        <xdr:cNvSpPr/>
      </xdr:nvSpPr>
      <xdr:spPr>
        <a:xfrm>
          <a:off x="2162432" y="30140190"/>
          <a:ext cx="2955324" cy="679622"/>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Volver a preparémonos</a:t>
          </a:r>
          <a:r>
            <a:rPr lang="en-US" sz="1100" b="1" baseline="0">
              <a:solidFill>
                <a:srgbClr val="0F1415"/>
              </a:solidFill>
            </a:rPr>
            <a:t>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3</xdr:col>
      <xdr:colOff>932935</xdr:colOff>
      <xdr:row>104</xdr:row>
      <xdr:rowOff>308920</xdr:rowOff>
    </xdr:from>
    <xdr:to>
      <xdr:col>6</xdr:col>
      <xdr:colOff>871150</xdr:colOff>
      <xdr:row>107</xdr:row>
      <xdr:rowOff>123569</xdr:rowOff>
    </xdr:to>
    <xdr:sp macro="" textlink="">
      <xdr:nvSpPr>
        <xdr:cNvPr id="36" name="Rectángulo 35">
          <a:hlinkClick xmlns:r="http://schemas.openxmlformats.org/officeDocument/2006/relationships" r:id="rId27"/>
          <a:extLst>
            <a:ext uri="{FF2B5EF4-FFF2-40B4-BE49-F238E27FC236}">
              <a16:creationId xmlns:a16="http://schemas.microsoft.com/office/drawing/2014/main" id="{A130CD79-55CC-4C2B-8AA5-3B6ED218B203}"/>
            </a:ext>
          </a:extLst>
        </xdr:cNvPr>
        <xdr:cNvSpPr/>
      </xdr:nvSpPr>
      <xdr:spPr>
        <a:xfrm>
          <a:off x="8429367" y="30140190"/>
          <a:ext cx="2955324" cy="679622"/>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US" sz="1100" b="1">
            <a:solidFill>
              <a:srgbClr val="0F1415"/>
            </a:solidFill>
          </a:endParaRPr>
        </a:p>
        <a:p>
          <a:pPr algn="ctr"/>
          <a:r>
            <a:rPr lang="en-US" sz="1100" b="1">
              <a:solidFill>
                <a:srgbClr val="0F1415"/>
              </a:solidFill>
            </a:rPr>
            <a:t>% Avance</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oneCellAnchor>
    <xdr:from>
      <xdr:col>2</xdr:col>
      <xdr:colOff>144616</xdr:colOff>
      <xdr:row>0</xdr:row>
      <xdr:rowOff>95988</xdr:rowOff>
    </xdr:from>
    <xdr:ext cx="3215806" cy="745756"/>
    <xdr:pic>
      <xdr:nvPicPr>
        <xdr:cNvPr id="13" name="Picture 12">
          <a:extLst>
            <a:ext uri="{FF2B5EF4-FFF2-40B4-BE49-F238E27FC236}">
              <a16:creationId xmlns:a16="http://schemas.microsoft.com/office/drawing/2014/main" id="{17D65C45-4098-473F-B732-377996D9097E}"/>
            </a:ext>
          </a:extLst>
        </xdr:cNvPr>
        <xdr:cNvPicPr>
          <a:picLocks noChangeAspect="1" noChangeArrowheads="1"/>
        </xdr:cNvPicPr>
      </xdr:nvPicPr>
      <xdr:blipFill>
        <a:blip xmlns:r="http://schemas.openxmlformats.org/officeDocument/2006/relationships" r:embed="rId28" cstate="print">
          <a:extLst>
            <a:ext uri="{28A0092B-C50C-407E-A947-70E740481C1C}">
              <a14:useLocalDpi xmlns:a14="http://schemas.microsoft.com/office/drawing/2010/main" val="0"/>
            </a:ext>
          </a:extLst>
        </a:blip>
        <a:srcRect/>
        <a:stretch/>
      </xdr:blipFill>
      <xdr:spPr bwMode="auto">
        <a:xfrm>
          <a:off x="6265721" y="95988"/>
          <a:ext cx="3215806" cy="745756"/>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0.xml><?xml version="1.0" encoding="utf-8"?>
<xdr:wsDr xmlns:xdr="http://schemas.openxmlformats.org/drawingml/2006/spreadsheetDrawing" xmlns:a="http://schemas.openxmlformats.org/drawingml/2006/main">
  <xdr:twoCellAnchor>
    <xdr:from>
      <xdr:col>2</xdr:col>
      <xdr:colOff>1928777</xdr:colOff>
      <xdr:row>67</xdr:row>
      <xdr:rowOff>141515</xdr:rowOff>
    </xdr:from>
    <xdr:to>
      <xdr:col>5</xdr:col>
      <xdr:colOff>834615</xdr:colOff>
      <xdr:row>69</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AF11973E-4BE9-4E57-8DAB-7CBED61DAA35}"/>
            </a:ext>
          </a:extLst>
        </xdr:cNvPr>
        <xdr:cNvSpPr/>
      </xdr:nvSpPr>
      <xdr:spPr>
        <a:xfrm>
          <a:off x="5388257" y="1463475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67</xdr:row>
      <xdr:rowOff>141515</xdr:rowOff>
    </xdr:from>
    <xdr:to>
      <xdr:col>11</xdr:col>
      <xdr:colOff>157695</xdr:colOff>
      <xdr:row>69</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A5F3BB02-3AE7-4C2C-B0E5-DBFA6A1812A5}"/>
            </a:ext>
          </a:extLst>
        </xdr:cNvPr>
        <xdr:cNvSpPr/>
      </xdr:nvSpPr>
      <xdr:spPr>
        <a:xfrm>
          <a:off x="8611688" y="1463475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2</xdr:col>
      <xdr:colOff>1928777</xdr:colOff>
      <xdr:row>72</xdr:row>
      <xdr:rowOff>141515</xdr:rowOff>
    </xdr:from>
    <xdr:to>
      <xdr:col>5</xdr:col>
      <xdr:colOff>834615</xdr:colOff>
      <xdr:row>74</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2DFDF6FA-3D76-4A02-AD78-CF68B2E30592}"/>
            </a:ext>
          </a:extLst>
        </xdr:cNvPr>
        <xdr:cNvSpPr/>
      </xdr:nvSpPr>
      <xdr:spPr>
        <a:xfrm>
          <a:off x="5388257" y="1460427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72</xdr:row>
      <xdr:rowOff>141515</xdr:rowOff>
    </xdr:from>
    <xdr:to>
      <xdr:col>11</xdr:col>
      <xdr:colOff>157695</xdr:colOff>
      <xdr:row>74</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94ECBF08-6A4F-40A5-9DF0-420B47322286}"/>
            </a:ext>
          </a:extLst>
        </xdr:cNvPr>
        <xdr:cNvSpPr/>
      </xdr:nvSpPr>
      <xdr:spPr>
        <a:xfrm>
          <a:off x="8611688" y="1460427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2</xdr:col>
      <xdr:colOff>1928777</xdr:colOff>
      <xdr:row>56</xdr:row>
      <xdr:rowOff>141515</xdr:rowOff>
    </xdr:from>
    <xdr:to>
      <xdr:col>5</xdr:col>
      <xdr:colOff>834615</xdr:colOff>
      <xdr:row>58</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473D3B0B-3592-45F8-B535-5F5ACA1DF347}"/>
            </a:ext>
          </a:extLst>
        </xdr:cNvPr>
        <xdr:cNvSpPr/>
      </xdr:nvSpPr>
      <xdr:spPr>
        <a:xfrm>
          <a:off x="5388257" y="1485573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56</xdr:row>
      <xdr:rowOff>141515</xdr:rowOff>
    </xdr:from>
    <xdr:to>
      <xdr:col>11</xdr:col>
      <xdr:colOff>157695</xdr:colOff>
      <xdr:row>58</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AE450997-F429-451F-8255-31D9E495DC50}"/>
            </a:ext>
          </a:extLst>
        </xdr:cNvPr>
        <xdr:cNvSpPr/>
      </xdr:nvSpPr>
      <xdr:spPr>
        <a:xfrm>
          <a:off x="8611688" y="1485573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2</xdr:col>
      <xdr:colOff>1928777</xdr:colOff>
      <xdr:row>73</xdr:row>
      <xdr:rowOff>141515</xdr:rowOff>
    </xdr:from>
    <xdr:to>
      <xdr:col>5</xdr:col>
      <xdr:colOff>834615</xdr:colOff>
      <xdr:row>75</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CE0C236B-2EEC-4CE2-84CE-E5D7BB65916D}"/>
            </a:ext>
          </a:extLst>
        </xdr:cNvPr>
        <xdr:cNvSpPr/>
      </xdr:nvSpPr>
      <xdr:spPr>
        <a:xfrm>
          <a:off x="5388257" y="1315647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73</xdr:row>
      <xdr:rowOff>141515</xdr:rowOff>
    </xdr:from>
    <xdr:to>
      <xdr:col>11</xdr:col>
      <xdr:colOff>157695</xdr:colOff>
      <xdr:row>75</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F2161F99-3733-44D1-A0B1-1CD6E30C38B1}"/>
            </a:ext>
          </a:extLst>
        </xdr:cNvPr>
        <xdr:cNvSpPr/>
      </xdr:nvSpPr>
      <xdr:spPr>
        <a:xfrm>
          <a:off x="8611688" y="1315647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2</xdr:col>
      <xdr:colOff>1928777</xdr:colOff>
      <xdr:row>63</xdr:row>
      <xdr:rowOff>141515</xdr:rowOff>
    </xdr:from>
    <xdr:to>
      <xdr:col>5</xdr:col>
      <xdr:colOff>834615</xdr:colOff>
      <xdr:row>65</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6F9B139A-981B-4604-B697-A2B7063D00EF}"/>
            </a:ext>
          </a:extLst>
        </xdr:cNvPr>
        <xdr:cNvSpPr/>
      </xdr:nvSpPr>
      <xdr:spPr>
        <a:xfrm>
          <a:off x="5388257" y="1485573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63</xdr:row>
      <xdr:rowOff>141515</xdr:rowOff>
    </xdr:from>
    <xdr:to>
      <xdr:col>11</xdr:col>
      <xdr:colOff>157695</xdr:colOff>
      <xdr:row>65</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9BAB1B56-CED9-4789-80EC-CE9C2CE23C4D}"/>
            </a:ext>
          </a:extLst>
        </xdr:cNvPr>
        <xdr:cNvSpPr/>
      </xdr:nvSpPr>
      <xdr:spPr>
        <a:xfrm>
          <a:off x="8611688" y="1485573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5.xml><?xml version="1.0" encoding="utf-8"?>
<xdr:wsDr xmlns:xdr="http://schemas.openxmlformats.org/drawingml/2006/spreadsheetDrawing" xmlns:a="http://schemas.openxmlformats.org/drawingml/2006/main">
  <xdr:twoCellAnchor>
    <xdr:from>
      <xdr:col>2</xdr:col>
      <xdr:colOff>1928777</xdr:colOff>
      <xdr:row>80</xdr:row>
      <xdr:rowOff>141515</xdr:rowOff>
    </xdr:from>
    <xdr:to>
      <xdr:col>5</xdr:col>
      <xdr:colOff>834615</xdr:colOff>
      <xdr:row>82</xdr:row>
      <xdr:rowOff>64325</xdr:rowOff>
    </xdr:to>
    <xdr:sp macro="" textlink="">
      <xdr:nvSpPr>
        <xdr:cNvPr id="4" name="Rectángulo 3">
          <a:hlinkClick xmlns:r="http://schemas.openxmlformats.org/officeDocument/2006/relationships" r:id="rId1"/>
          <a:extLst>
            <a:ext uri="{FF2B5EF4-FFF2-40B4-BE49-F238E27FC236}">
              <a16:creationId xmlns:a16="http://schemas.microsoft.com/office/drawing/2014/main" id="{D8D88E11-A17E-4376-88AA-596BB68A28FA}"/>
            </a:ext>
          </a:extLst>
        </xdr:cNvPr>
        <xdr:cNvSpPr/>
      </xdr:nvSpPr>
      <xdr:spPr>
        <a:xfrm>
          <a:off x="5388257" y="1487859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80</xdr:row>
      <xdr:rowOff>141515</xdr:rowOff>
    </xdr:from>
    <xdr:to>
      <xdr:col>11</xdr:col>
      <xdr:colOff>157695</xdr:colOff>
      <xdr:row>82</xdr:row>
      <xdr:rowOff>66186</xdr:rowOff>
    </xdr:to>
    <xdr:sp macro="" textlink="">
      <xdr:nvSpPr>
        <xdr:cNvPr id="5" name="Rectángulo 4">
          <a:hlinkClick xmlns:r="http://schemas.openxmlformats.org/officeDocument/2006/relationships" r:id="rId2"/>
          <a:extLst>
            <a:ext uri="{FF2B5EF4-FFF2-40B4-BE49-F238E27FC236}">
              <a16:creationId xmlns:a16="http://schemas.microsoft.com/office/drawing/2014/main" id="{06C09490-8B41-46EF-88A7-086C267DDA8B}"/>
            </a:ext>
          </a:extLst>
        </xdr:cNvPr>
        <xdr:cNvSpPr/>
      </xdr:nvSpPr>
      <xdr:spPr>
        <a:xfrm>
          <a:off x="8611688" y="1487859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2</xdr:col>
      <xdr:colOff>1928777</xdr:colOff>
      <xdr:row>68</xdr:row>
      <xdr:rowOff>141515</xdr:rowOff>
    </xdr:from>
    <xdr:to>
      <xdr:col>5</xdr:col>
      <xdr:colOff>834615</xdr:colOff>
      <xdr:row>70</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90EB75AD-8295-49D0-8C51-A42CC3E0F7C9}"/>
            </a:ext>
          </a:extLst>
        </xdr:cNvPr>
        <xdr:cNvSpPr/>
      </xdr:nvSpPr>
      <xdr:spPr>
        <a:xfrm>
          <a:off x="5388257" y="1518339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68</xdr:row>
      <xdr:rowOff>141515</xdr:rowOff>
    </xdr:from>
    <xdr:to>
      <xdr:col>11</xdr:col>
      <xdr:colOff>157695</xdr:colOff>
      <xdr:row>70</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8D3B01FD-8E50-4B41-A48D-A6BC8EE693A0}"/>
            </a:ext>
          </a:extLst>
        </xdr:cNvPr>
        <xdr:cNvSpPr/>
      </xdr:nvSpPr>
      <xdr:spPr>
        <a:xfrm>
          <a:off x="8611688" y="1518339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2</xdr:col>
      <xdr:colOff>1928777</xdr:colOff>
      <xdr:row>57</xdr:row>
      <xdr:rowOff>141515</xdr:rowOff>
    </xdr:from>
    <xdr:to>
      <xdr:col>5</xdr:col>
      <xdr:colOff>834615</xdr:colOff>
      <xdr:row>59</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7D3EA727-C105-4A77-B07A-BBBCFCBBD1D4}"/>
            </a:ext>
          </a:extLst>
        </xdr:cNvPr>
        <xdr:cNvSpPr/>
      </xdr:nvSpPr>
      <xdr:spPr>
        <a:xfrm>
          <a:off x="5388257" y="1497765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57</xdr:row>
      <xdr:rowOff>141515</xdr:rowOff>
    </xdr:from>
    <xdr:to>
      <xdr:col>11</xdr:col>
      <xdr:colOff>157695</xdr:colOff>
      <xdr:row>59</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D735BC3B-09D3-46AB-9D1A-87DD9F4FE364}"/>
            </a:ext>
          </a:extLst>
        </xdr:cNvPr>
        <xdr:cNvSpPr/>
      </xdr:nvSpPr>
      <xdr:spPr>
        <a:xfrm>
          <a:off x="8611688" y="1497765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8.xml><?xml version="1.0" encoding="utf-8"?>
<xdr:wsDr xmlns:xdr="http://schemas.openxmlformats.org/drawingml/2006/spreadsheetDrawing" xmlns:a="http://schemas.openxmlformats.org/drawingml/2006/main">
  <xdr:twoCellAnchor>
    <xdr:from>
      <xdr:col>2</xdr:col>
      <xdr:colOff>1928777</xdr:colOff>
      <xdr:row>66</xdr:row>
      <xdr:rowOff>141515</xdr:rowOff>
    </xdr:from>
    <xdr:to>
      <xdr:col>5</xdr:col>
      <xdr:colOff>834615</xdr:colOff>
      <xdr:row>68</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2376A012-F900-45A0-B119-5B8080DA97DE}"/>
            </a:ext>
          </a:extLst>
        </xdr:cNvPr>
        <xdr:cNvSpPr/>
      </xdr:nvSpPr>
      <xdr:spPr>
        <a:xfrm>
          <a:off x="5388257" y="1258497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66</xdr:row>
      <xdr:rowOff>141515</xdr:rowOff>
    </xdr:from>
    <xdr:to>
      <xdr:col>11</xdr:col>
      <xdr:colOff>157695</xdr:colOff>
      <xdr:row>68</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E350A384-B8DF-4C4B-83F7-9A9766C141FD}"/>
            </a:ext>
          </a:extLst>
        </xdr:cNvPr>
        <xdr:cNvSpPr/>
      </xdr:nvSpPr>
      <xdr:spPr>
        <a:xfrm>
          <a:off x="8611688" y="1258497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2</xdr:col>
      <xdr:colOff>1928777</xdr:colOff>
      <xdr:row>67</xdr:row>
      <xdr:rowOff>141515</xdr:rowOff>
    </xdr:from>
    <xdr:to>
      <xdr:col>5</xdr:col>
      <xdr:colOff>834615</xdr:colOff>
      <xdr:row>69</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34347BFB-FC5B-4A58-A97D-A601CE6372BF}"/>
            </a:ext>
          </a:extLst>
        </xdr:cNvPr>
        <xdr:cNvSpPr/>
      </xdr:nvSpPr>
      <xdr:spPr>
        <a:xfrm>
          <a:off x="5388257" y="14657615"/>
          <a:ext cx="2959678"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67</xdr:row>
      <xdr:rowOff>141515</xdr:rowOff>
    </xdr:from>
    <xdr:to>
      <xdr:col>11</xdr:col>
      <xdr:colOff>157695</xdr:colOff>
      <xdr:row>69</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E473DCA3-AE60-4F12-973B-47E1EB9E4754}"/>
            </a:ext>
          </a:extLst>
        </xdr:cNvPr>
        <xdr:cNvSpPr/>
      </xdr:nvSpPr>
      <xdr:spPr>
        <a:xfrm>
          <a:off x="8611688" y="14657615"/>
          <a:ext cx="2960767" cy="262345"/>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1928777</xdr:colOff>
      <xdr:row>72</xdr:row>
      <xdr:rowOff>141515</xdr:rowOff>
    </xdr:from>
    <xdr:to>
      <xdr:col>5</xdr:col>
      <xdr:colOff>834615</xdr:colOff>
      <xdr:row>74</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CA0F3DCD-801D-4FCA-ACDC-605A62CBC65F}"/>
            </a:ext>
          </a:extLst>
        </xdr:cNvPr>
        <xdr:cNvSpPr/>
      </xdr:nvSpPr>
      <xdr:spPr>
        <a:xfrm>
          <a:off x="5379548" y="14978744"/>
          <a:ext cx="2955324" cy="336467"/>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72</xdr:row>
      <xdr:rowOff>141515</xdr:rowOff>
    </xdr:from>
    <xdr:to>
      <xdr:col>11</xdr:col>
      <xdr:colOff>157695</xdr:colOff>
      <xdr:row>74</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08611819-8EFB-43B8-B8B9-791BC5A5A7F5}"/>
            </a:ext>
          </a:extLst>
        </xdr:cNvPr>
        <xdr:cNvSpPr/>
      </xdr:nvSpPr>
      <xdr:spPr>
        <a:xfrm>
          <a:off x="8599714" y="14978744"/>
          <a:ext cx="2955324" cy="338328"/>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30.xml><?xml version="1.0" encoding="utf-8"?>
<xdr:wsDr xmlns:xdr="http://schemas.openxmlformats.org/drawingml/2006/spreadsheetDrawing" xmlns:a="http://schemas.openxmlformats.org/drawingml/2006/main">
  <xdr:twoCellAnchor>
    <xdr:from>
      <xdr:col>1</xdr:col>
      <xdr:colOff>565150</xdr:colOff>
      <xdr:row>0</xdr:row>
      <xdr:rowOff>0</xdr:rowOff>
    </xdr:from>
    <xdr:to>
      <xdr:col>8</xdr:col>
      <xdr:colOff>622300</xdr:colOff>
      <xdr:row>16</xdr:row>
      <xdr:rowOff>152400</xdr:rowOff>
    </xdr:to>
    <xdr:graphicFrame macro="">
      <xdr:nvGraphicFramePr>
        <xdr:cNvPr id="7" name="Gráfico 1">
          <a:extLst>
            <a:ext uri="{FF2B5EF4-FFF2-40B4-BE49-F238E27FC236}">
              <a16:creationId xmlns:a16="http://schemas.microsoft.com/office/drawing/2014/main" id="{81A491DB-A6C1-C378-1ECE-041D62427AE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581025</xdr:colOff>
      <xdr:row>17</xdr:row>
      <xdr:rowOff>50806</xdr:rowOff>
    </xdr:from>
    <xdr:to>
      <xdr:col>8</xdr:col>
      <xdr:colOff>609601</xdr:colOff>
      <xdr:row>32</xdr:row>
      <xdr:rowOff>31756</xdr:rowOff>
    </xdr:to>
    <xdr:graphicFrame macro="">
      <xdr:nvGraphicFramePr>
        <xdr:cNvPr id="9" name="Gráfico 2">
          <a:extLst>
            <a:ext uri="{FF2B5EF4-FFF2-40B4-BE49-F238E27FC236}">
              <a16:creationId xmlns:a16="http://schemas.microsoft.com/office/drawing/2014/main" id="{09E20609-BFBD-D1CE-2291-BB3811D3EDA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583143</xdr:colOff>
      <xdr:row>32</xdr:row>
      <xdr:rowOff>175876</xdr:rowOff>
    </xdr:from>
    <xdr:to>
      <xdr:col>8</xdr:col>
      <xdr:colOff>609601</xdr:colOff>
      <xdr:row>48</xdr:row>
      <xdr:rowOff>157018</xdr:rowOff>
    </xdr:to>
    <xdr:graphicFrame macro="">
      <xdr:nvGraphicFramePr>
        <xdr:cNvPr id="14" name="Gráfico 3">
          <a:extLst>
            <a:ext uri="{FF2B5EF4-FFF2-40B4-BE49-F238E27FC236}">
              <a16:creationId xmlns:a16="http://schemas.microsoft.com/office/drawing/2014/main" id="{F04194E2-BF41-B50A-C80E-CC3BF73640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647700</xdr:colOff>
      <xdr:row>50</xdr:row>
      <xdr:rowOff>106680</xdr:rowOff>
    </xdr:from>
    <xdr:to>
      <xdr:col>5</xdr:col>
      <xdr:colOff>469819</xdr:colOff>
      <xdr:row>52</xdr:row>
      <xdr:rowOff>79248</xdr:rowOff>
    </xdr:to>
    <xdr:sp macro="" textlink="">
      <xdr:nvSpPr>
        <xdr:cNvPr id="2" name="Rectángulo 1">
          <a:hlinkClick xmlns:r="http://schemas.openxmlformats.org/officeDocument/2006/relationships" r:id="rId4"/>
          <a:extLst>
            <a:ext uri="{FF2B5EF4-FFF2-40B4-BE49-F238E27FC236}">
              <a16:creationId xmlns:a16="http://schemas.microsoft.com/office/drawing/2014/main" id="{E719322E-68C3-4A6A-BB6E-A64758DF386C}"/>
            </a:ext>
          </a:extLst>
        </xdr:cNvPr>
        <xdr:cNvSpPr/>
      </xdr:nvSpPr>
      <xdr:spPr>
        <a:xfrm>
          <a:off x="647700" y="9250680"/>
          <a:ext cx="2961559" cy="338328"/>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1. Volver a preparemonos</a:t>
          </a:r>
          <a:r>
            <a:rPr lang="en-US" sz="1100" b="1" baseline="0">
              <a:solidFill>
                <a:srgbClr val="0F1415"/>
              </a:solidFill>
            </a:rPr>
            <a:t>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5</xdr:col>
      <xdr:colOff>674793</xdr:colOff>
      <xdr:row>50</xdr:row>
      <xdr:rowOff>93134</xdr:rowOff>
    </xdr:from>
    <xdr:to>
      <xdr:col>9</xdr:col>
      <xdr:colOff>501400</xdr:colOff>
      <xdr:row>52</xdr:row>
      <xdr:rowOff>68072</xdr:rowOff>
    </xdr:to>
    <xdr:sp macro="" textlink="">
      <xdr:nvSpPr>
        <xdr:cNvPr id="6" name="Rectángulo 5">
          <a:hlinkClick xmlns:r="http://schemas.openxmlformats.org/officeDocument/2006/relationships" r:id="rId5"/>
          <a:extLst>
            <a:ext uri="{FF2B5EF4-FFF2-40B4-BE49-F238E27FC236}">
              <a16:creationId xmlns:a16="http://schemas.microsoft.com/office/drawing/2014/main" id="{DB1B0F98-B742-4D5F-AA53-DC4074467949}"/>
            </a:ext>
          </a:extLst>
        </xdr:cNvPr>
        <xdr:cNvSpPr/>
      </xdr:nvSpPr>
      <xdr:spPr>
        <a:xfrm>
          <a:off x="3824393" y="9406467"/>
          <a:ext cx="2976207" cy="347472"/>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2. 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1</xdr:col>
      <xdr:colOff>830580</xdr:colOff>
      <xdr:row>26</xdr:row>
      <xdr:rowOff>22860</xdr:rowOff>
    </xdr:from>
    <xdr:to>
      <xdr:col>1</xdr:col>
      <xdr:colOff>5018464</xdr:colOff>
      <xdr:row>27</xdr:row>
      <xdr:rowOff>178426</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1940F588-D8CB-48D2-B5F4-3F210783D8F2}"/>
            </a:ext>
          </a:extLst>
        </xdr:cNvPr>
        <xdr:cNvSpPr/>
      </xdr:nvSpPr>
      <xdr:spPr>
        <a:xfrm>
          <a:off x="2621280" y="7520940"/>
          <a:ext cx="4187884" cy="338446"/>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1928777</xdr:colOff>
      <xdr:row>58</xdr:row>
      <xdr:rowOff>141515</xdr:rowOff>
    </xdr:from>
    <xdr:to>
      <xdr:col>5</xdr:col>
      <xdr:colOff>834615</xdr:colOff>
      <xdr:row>60</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FF1B7A8B-3B6F-4FAF-A589-BA32F0970D12}"/>
            </a:ext>
          </a:extLst>
        </xdr:cNvPr>
        <xdr:cNvSpPr/>
      </xdr:nvSpPr>
      <xdr:spPr>
        <a:xfrm>
          <a:off x="5388257" y="1485573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58</xdr:row>
      <xdr:rowOff>141515</xdr:rowOff>
    </xdr:from>
    <xdr:to>
      <xdr:col>11</xdr:col>
      <xdr:colOff>157695</xdr:colOff>
      <xdr:row>60</xdr:row>
      <xdr:rowOff>66186</xdr:rowOff>
    </xdr:to>
    <xdr:sp macro="" textlink="">
      <xdr:nvSpPr>
        <xdr:cNvPr id="5" name="Rectángulo 3">
          <a:hlinkClick xmlns:r="http://schemas.openxmlformats.org/officeDocument/2006/relationships" r:id="rId2"/>
          <a:extLst>
            <a:ext uri="{FF2B5EF4-FFF2-40B4-BE49-F238E27FC236}">
              <a16:creationId xmlns:a16="http://schemas.microsoft.com/office/drawing/2014/main" id="{533258FE-B9F1-4C36-B9AB-F13FF006705C}"/>
            </a:ext>
          </a:extLst>
        </xdr:cNvPr>
        <xdr:cNvSpPr/>
      </xdr:nvSpPr>
      <xdr:spPr>
        <a:xfrm>
          <a:off x="8611688" y="1485573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1928777</xdr:colOff>
      <xdr:row>75</xdr:row>
      <xdr:rowOff>141515</xdr:rowOff>
    </xdr:from>
    <xdr:to>
      <xdr:col>5</xdr:col>
      <xdr:colOff>834615</xdr:colOff>
      <xdr:row>77</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03121D92-AA7F-4377-A79A-2B0C06DB5690}"/>
            </a:ext>
          </a:extLst>
        </xdr:cNvPr>
        <xdr:cNvSpPr/>
      </xdr:nvSpPr>
      <xdr:spPr>
        <a:xfrm>
          <a:off x="5388257" y="1485573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75</xdr:row>
      <xdr:rowOff>141515</xdr:rowOff>
    </xdr:from>
    <xdr:to>
      <xdr:col>11</xdr:col>
      <xdr:colOff>157695</xdr:colOff>
      <xdr:row>77</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A51EE582-289B-446F-9E9D-31B01AC262C7}"/>
            </a:ext>
          </a:extLst>
        </xdr:cNvPr>
        <xdr:cNvSpPr/>
      </xdr:nvSpPr>
      <xdr:spPr>
        <a:xfrm>
          <a:off x="8611688" y="1485573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1928777</xdr:colOff>
      <xdr:row>63</xdr:row>
      <xdr:rowOff>141515</xdr:rowOff>
    </xdr:from>
    <xdr:to>
      <xdr:col>5</xdr:col>
      <xdr:colOff>834615</xdr:colOff>
      <xdr:row>65</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B2343507-46A7-4F5A-AF1E-6A7CD6BDF902}"/>
            </a:ext>
          </a:extLst>
        </xdr:cNvPr>
        <xdr:cNvSpPr/>
      </xdr:nvSpPr>
      <xdr:spPr>
        <a:xfrm>
          <a:off x="5388257" y="1503861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63</xdr:row>
      <xdr:rowOff>141515</xdr:rowOff>
    </xdr:from>
    <xdr:to>
      <xdr:col>11</xdr:col>
      <xdr:colOff>157695</xdr:colOff>
      <xdr:row>65</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89A91492-F6D1-450F-A984-4912B94AA38E}"/>
            </a:ext>
          </a:extLst>
        </xdr:cNvPr>
        <xdr:cNvSpPr/>
      </xdr:nvSpPr>
      <xdr:spPr>
        <a:xfrm>
          <a:off x="8611688" y="1503861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1928777</xdr:colOff>
      <xdr:row>81</xdr:row>
      <xdr:rowOff>141515</xdr:rowOff>
    </xdr:from>
    <xdr:to>
      <xdr:col>5</xdr:col>
      <xdr:colOff>834615</xdr:colOff>
      <xdr:row>83</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E5654CE7-68E0-442C-92FB-E0F162580445}"/>
            </a:ext>
          </a:extLst>
        </xdr:cNvPr>
        <xdr:cNvSpPr/>
      </xdr:nvSpPr>
      <xdr:spPr>
        <a:xfrm>
          <a:off x="5388257" y="1493193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81</xdr:row>
      <xdr:rowOff>141515</xdr:rowOff>
    </xdr:from>
    <xdr:to>
      <xdr:col>11</xdr:col>
      <xdr:colOff>157695</xdr:colOff>
      <xdr:row>83</xdr:row>
      <xdr:rowOff>66186</xdr:rowOff>
    </xdr:to>
    <xdr:sp macro="" textlink="">
      <xdr:nvSpPr>
        <xdr:cNvPr id="5" name="Rectángulo 4">
          <a:hlinkClick xmlns:r="http://schemas.openxmlformats.org/officeDocument/2006/relationships" r:id="rId2"/>
          <a:extLst>
            <a:ext uri="{FF2B5EF4-FFF2-40B4-BE49-F238E27FC236}">
              <a16:creationId xmlns:a16="http://schemas.microsoft.com/office/drawing/2014/main" id="{EBDB6337-3127-45FA-9D14-AF9A060BCFF5}"/>
            </a:ext>
          </a:extLst>
        </xdr:cNvPr>
        <xdr:cNvSpPr/>
      </xdr:nvSpPr>
      <xdr:spPr>
        <a:xfrm>
          <a:off x="8611688" y="1493193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1928777</xdr:colOff>
      <xdr:row>68</xdr:row>
      <xdr:rowOff>141515</xdr:rowOff>
    </xdr:from>
    <xdr:to>
      <xdr:col>5</xdr:col>
      <xdr:colOff>834615</xdr:colOff>
      <xdr:row>70</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2DF8FB8C-094B-44E1-9EDB-6ADE5D3E8354}"/>
            </a:ext>
          </a:extLst>
        </xdr:cNvPr>
        <xdr:cNvSpPr/>
      </xdr:nvSpPr>
      <xdr:spPr>
        <a:xfrm>
          <a:off x="5388257" y="1538913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68</xdr:row>
      <xdr:rowOff>141515</xdr:rowOff>
    </xdr:from>
    <xdr:to>
      <xdr:col>11</xdr:col>
      <xdr:colOff>157695</xdr:colOff>
      <xdr:row>70</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27B6F7AE-F8DF-4FEF-A2A3-E326CB3985D0}"/>
            </a:ext>
          </a:extLst>
        </xdr:cNvPr>
        <xdr:cNvSpPr/>
      </xdr:nvSpPr>
      <xdr:spPr>
        <a:xfrm>
          <a:off x="8611688" y="1538913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1928777</xdr:colOff>
      <xdr:row>57</xdr:row>
      <xdr:rowOff>141515</xdr:rowOff>
    </xdr:from>
    <xdr:to>
      <xdr:col>5</xdr:col>
      <xdr:colOff>834615</xdr:colOff>
      <xdr:row>59</xdr:row>
      <xdr:rowOff>64325</xdr:rowOff>
    </xdr:to>
    <xdr:sp macro="" textlink="">
      <xdr:nvSpPr>
        <xdr:cNvPr id="3" name="Rectángulo 2">
          <a:hlinkClick xmlns:r="http://schemas.openxmlformats.org/officeDocument/2006/relationships" r:id="rId1"/>
          <a:extLst>
            <a:ext uri="{FF2B5EF4-FFF2-40B4-BE49-F238E27FC236}">
              <a16:creationId xmlns:a16="http://schemas.microsoft.com/office/drawing/2014/main" id="{14675DCA-D612-4A4C-8B50-7F25C9BB1AF8}"/>
            </a:ext>
          </a:extLst>
        </xdr:cNvPr>
        <xdr:cNvSpPr/>
      </xdr:nvSpPr>
      <xdr:spPr>
        <a:xfrm>
          <a:off x="5388257" y="15282455"/>
          <a:ext cx="2959678" cy="334290"/>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baseline="0">
              <a:solidFill>
                <a:srgbClr val="0F1415"/>
              </a:solidFill>
            </a:rPr>
            <a:t>Volver a definamos </a:t>
          </a: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twoCellAnchor>
    <xdr:from>
      <xdr:col>6</xdr:col>
      <xdr:colOff>130628</xdr:colOff>
      <xdr:row>57</xdr:row>
      <xdr:rowOff>141515</xdr:rowOff>
    </xdr:from>
    <xdr:to>
      <xdr:col>11</xdr:col>
      <xdr:colOff>157695</xdr:colOff>
      <xdr:row>59</xdr:row>
      <xdr:rowOff>66186</xdr:rowOff>
    </xdr:to>
    <xdr:sp macro="" textlink="">
      <xdr:nvSpPr>
        <xdr:cNvPr id="4" name="Rectángulo 3">
          <a:hlinkClick xmlns:r="http://schemas.openxmlformats.org/officeDocument/2006/relationships" r:id="rId2"/>
          <a:extLst>
            <a:ext uri="{FF2B5EF4-FFF2-40B4-BE49-F238E27FC236}">
              <a16:creationId xmlns:a16="http://schemas.microsoft.com/office/drawing/2014/main" id="{84244704-3EAF-4653-8C37-50501CB3B50B}"/>
            </a:ext>
          </a:extLst>
        </xdr:cNvPr>
        <xdr:cNvSpPr/>
      </xdr:nvSpPr>
      <xdr:spPr>
        <a:xfrm>
          <a:off x="8611688" y="15282455"/>
          <a:ext cx="2960767" cy="336151"/>
        </a:xfrm>
        <a:prstGeom prst="rect">
          <a:avLst/>
        </a:prstGeom>
        <a:solidFill>
          <a:schemeClr val="bg2">
            <a:lumMod val="90000"/>
          </a:schemeClr>
        </a:solidFill>
        <a:ln>
          <a:solidFill>
            <a:schemeClr val="bg2">
              <a:lumMod val="90000"/>
            </a:schemeClr>
          </a:solidFill>
        </a:ln>
        <a:scene3d>
          <a:camera prst="orthographicFront"/>
          <a:lightRig rig="threePt" dir="t"/>
        </a:scene3d>
        <a:sp3d>
          <a:bevelT w="165100" prst="coolSlant"/>
        </a:sp3d>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rgbClr val="0F1415"/>
              </a:solidFill>
            </a:rPr>
            <a:t>% de avance </a:t>
          </a:r>
          <a:endParaRPr lang="en-US" sz="1100" b="1" baseline="0">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a:p>
          <a:pPr algn="ctr"/>
          <a:endParaRPr lang="en-US" sz="1100" b="1">
            <a:solidFill>
              <a:srgbClr val="0F1415"/>
            </a:solidFill>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EE524-BC3E-4544-9B1A-94BA9DACDD09}">
  <sheetPr codeName="Hoja1">
    <tabColor rgb="FF6DBEB5"/>
  </sheetPr>
  <dimension ref="A1:U97"/>
  <sheetViews>
    <sheetView showGridLines="0" showRowColHeaders="0" tabSelected="1" topLeftCell="A64" zoomScale="61" zoomScaleNormal="50" workbookViewId="0"/>
  </sheetViews>
  <sheetFormatPr defaultColWidth="0" defaultRowHeight="14.45" zeroHeight="1"/>
  <cols>
    <col min="1" max="1" width="4.42578125" customWidth="1"/>
    <col min="2" max="2" width="4.85546875" customWidth="1"/>
    <col min="3" max="3" width="34.42578125" customWidth="1"/>
    <col min="4" max="4" width="30.7109375" customWidth="1"/>
    <col min="5" max="5" width="12.42578125" customWidth="1"/>
    <col min="6" max="6" width="5.85546875" customWidth="1"/>
    <col min="7" max="7" width="35.140625" customWidth="1"/>
    <col min="8" max="8" width="30.7109375" customWidth="1"/>
    <col min="9" max="9" width="9.140625" customWidth="1"/>
    <col min="10" max="10" width="7" customWidth="1"/>
    <col min="11" max="11" width="34" customWidth="1"/>
    <col min="12" max="12" width="30.7109375" customWidth="1"/>
    <col min="13" max="13" width="23.140625" customWidth="1"/>
    <col min="14" max="21" width="0" hidden="1" customWidth="1"/>
    <col min="22" max="22" width="11.42578125" hidden="1" customWidth="1"/>
    <col min="23" max="16384" width="11.42578125" hidden="1"/>
  </cols>
  <sheetData>
    <row r="1" spans="1:14" ht="98.1" customHeight="1">
      <c r="B1" s="293" t="s">
        <v>0</v>
      </c>
      <c r="C1" s="293"/>
      <c r="D1" s="293"/>
      <c r="E1" s="293"/>
      <c r="F1" s="293"/>
      <c r="G1" s="293"/>
      <c r="H1" s="293"/>
      <c r="I1" s="293"/>
      <c r="J1" s="293"/>
      <c r="K1" s="293"/>
      <c r="L1" s="293"/>
    </row>
    <row r="2" spans="1:14" ht="16.350000000000001" customHeight="1">
      <c r="A2" s="13"/>
      <c r="B2" s="306"/>
      <c r="C2" s="306"/>
      <c r="D2" s="306"/>
      <c r="E2" s="306"/>
      <c r="F2" s="306"/>
      <c r="G2" s="306"/>
      <c r="H2" s="306"/>
      <c r="I2" s="306"/>
      <c r="J2" s="306"/>
      <c r="K2" s="306"/>
      <c r="L2" s="306"/>
    </row>
    <row r="3" spans="1:14" ht="32.1" customHeight="1">
      <c r="B3" s="280" t="s">
        <v>1</v>
      </c>
      <c r="C3" s="280"/>
      <c r="D3" s="280"/>
      <c r="E3" s="280"/>
      <c r="F3" s="280"/>
      <c r="G3" s="280"/>
      <c r="H3" s="280"/>
      <c r="I3" s="280"/>
      <c r="J3" s="280"/>
      <c r="K3" s="280"/>
      <c r="L3" s="280"/>
      <c r="M3" s="12"/>
      <c r="N3" s="12"/>
    </row>
    <row r="4" spans="1:14" ht="33" customHeight="1">
      <c r="B4" s="280"/>
      <c r="C4" s="280"/>
      <c r="D4" s="280"/>
      <c r="E4" s="280"/>
      <c r="F4" s="280"/>
      <c r="G4" s="280"/>
      <c r="H4" s="280"/>
      <c r="I4" s="280"/>
      <c r="J4" s="280"/>
      <c r="K4" s="280"/>
      <c r="L4" s="280"/>
    </row>
    <row r="5" spans="1:14" ht="30" customHeight="1">
      <c r="B5" s="281" t="s">
        <v>2</v>
      </c>
      <c r="C5" s="281"/>
      <c r="D5" s="281"/>
      <c r="E5" s="281"/>
      <c r="F5" s="281"/>
      <c r="G5" s="281"/>
      <c r="H5" s="281"/>
      <c r="I5" s="281"/>
      <c r="J5" s="281"/>
      <c r="K5" s="281"/>
      <c r="L5" s="281"/>
    </row>
    <row r="6" spans="1:14" ht="11.1" customHeight="1">
      <c r="B6" s="11"/>
      <c r="C6" s="11"/>
      <c r="D6" s="11"/>
      <c r="E6" s="11"/>
      <c r="F6" s="11"/>
      <c r="G6" s="11"/>
      <c r="H6" s="11"/>
      <c r="I6" s="11"/>
      <c r="J6" s="11"/>
      <c r="K6" s="11"/>
      <c r="L6" s="11"/>
    </row>
    <row r="7" spans="1:14" ht="32.1" customHeight="1">
      <c r="B7" s="289" t="s">
        <v>3</v>
      </c>
      <c r="C7" s="289"/>
      <c r="D7" s="289"/>
      <c r="E7" s="289"/>
      <c r="F7" s="289"/>
      <c r="G7" s="289"/>
      <c r="H7" s="289"/>
      <c r="I7" s="289"/>
      <c r="J7" s="289"/>
      <c r="K7" s="289"/>
      <c r="L7" s="289"/>
    </row>
    <row r="8" spans="1:14" ht="54.6" customHeight="1">
      <c r="B8" s="285" t="s">
        <v>4</v>
      </c>
      <c r="C8" s="285"/>
      <c r="D8" s="285"/>
      <c r="E8" s="94" t="s">
        <v>5</v>
      </c>
      <c r="F8" s="283" t="str">
        <f>IF(E8="Micro",Hoja2!C5,IF(E8="Pequeña",Hoja2!C4, IF(E8="Mediana",Hoja2!C3, IF(E8="Grande", Hoja2!C2,""))))</f>
        <v/>
      </c>
      <c r="G8" s="283"/>
      <c r="H8" s="283"/>
      <c r="I8" s="283"/>
      <c r="J8" s="283"/>
      <c r="K8" s="283"/>
      <c r="L8" s="283"/>
    </row>
    <row r="9" spans="1:14" ht="56.1" customHeight="1">
      <c r="B9" s="286" t="s">
        <v>6</v>
      </c>
      <c r="C9" s="286"/>
      <c r="D9" s="286"/>
      <c r="E9" s="94" t="s">
        <v>5</v>
      </c>
      <c r="F9" s="283" t="str">
        <f>IF(E9="Alto",Hoja2!C7,IF(E9="Medio",Hoja2!C8,IF(E9="Bajo",Hoja2!C9,"")))</f>
        <v/>
      </c>
      <c r="G9" s="283"/>
      <c r="H9" s="283"/>
      <c r="I9" s="283"/>
      <c r="J9" s="283"/>
      <c r="K9" s="283"/>
      <c r="L9" s="283"/>
    </row>
    <row r="10" spans="1:14" ht="56.1" customHeight="1">
      <c r="B10" s="282" t="s">
        <v>7</v>
      </c>
      <c r="C10" s="282"/>
      <c r="D10" s="282"/>
      <c r="E10" s="94" t="s">
        <v>5</v>
      </c>
      <c r="F10" s="283" t="str">
        <f>IF(E10="Si",Hoja2!C11,IF(E10="No",Hoja2!C12,""))</f>
        <v/>
      </c>
      <c r="G10" s="283"/>
      <c r="H10" s="283"/>
      <c r="I10" s="283"/>
      <c r="J10" s="283"/>
      <c r="K10" s="283"/>
      <c r="L10" s="283"/>
    </row>
    <row r="11" spans="1:14" ht="56.1" customHeight="1">
      <c r="B11" s="284" t="s">
        <v>8</v>
      </c>
      <c r="C11" s="284"/>
      <c r="D11" s="284"/>
      <c r="E11" s="94" t="s">
        <v>5</v>
      </c>
      <c r="F11" s="283" t="str">
        <f>IF(E11="Si",Hoja2!C14,IF(E11="No",Hoja2!C15,""))</f>
        <v/>
      </c>
      <c r="G11" s="283"/>
      <c r="H11" s="283"/>
      <c r="I11" s="283"/>
      <c r="J11" s="283"/>
      <c r="K11" s="283"/>
      <c r="L11" s="283"/>
    </row>
    <row r="12" spans="1:14" ht="56.1" customHeight="1">
      <c r="B12" s="308" t="s">
        <v>9</v>
      </c>
      <c r="C12" s="308"/>
      <c r="D12" s="308"/>
      <c r="E12" s="94" t="s">
        <v>5</v>
      </c>
      <c r="F12" s="283" t="str">
        <f>IF(E12="Si",Hoja2!C17,IF(E12="No",Hoja2!C18,""))</f>
        <v/>
      </c>
      <c r="G12" s="283"/>
      <c r="H12" s="283"/>
      <c r="I12" s="283"/>
      <c r="J12" s="283"/>
      <c r="K12" s="283"/>
      <c r="L12" s="283"/>
    </row>
    <row r="13" spans="1:14" ht="14.85" customHeight="1">
      <c r="B13" s="279"/>
      <c r="C13" s="279"/>
      <c r="D13" s="279"/>
      <c r="F13" s="307"/>
      <c r="G13" s="307"/>
      <c r="H13" s="307"/>
      <c r="I13" s="307"/>
      <c r="J13" s="307"/>
      <c r="K13" s="307"/>
      <c r="L13" s="307"/>
      <c r="M13" s="307"/>
      <c r="N13" s="307"/>
    </row>
    <row r="14" spans="1:14" ht="14.85" customHeight="1">
      <c r="C14" s="1"/>
    </row>
    <row r="15" spans="1:14" ht="32.1" customHeight="1">
      <c r="B15" s="281" t="s">
        <v>10</v>
      </c>
      <c r="C15" s="281"/>
      <c r="D15" s="281"/>
      <c r="E15" s="281"/>
      <c r="F15" s="281"/>
      <c r="G15" s="281"/>
      <c r="H15" s="281"/>
      <c r="I15" s="281"/>
      <c r="J15" s="281"/>
      <c r="K15" s="281"/>
      <c r="L15" s="281"/>
      <c r="M15" s="1"/>
      <c r="N15" s="1"/>
    </row>
    <row r="16" spans="1:14" ht="10.35" customHeight="1">
      <c r="C16" s="1"/>
    </row>
    <row r="17" spans="2:12" ht="36" customHeight="1">
      <c r="B17" s="290" t="s">
        <v>11</v>
      </c>
      <c r="C17" s="290"/>
      <c r="D17" s="290"/>
      <c r="E17" s="290"/>
      <c r="F17" s="290"/>
      <c r="G17" s="290"/>
      <c r="H17" s="290"/>
      <c r="I17" s="290"/>
      <c r="J17" s="290"/>
      <c r="K17" s="290"/>
      <c r="L17" s="290"/>
    </row>
    <row r="18" spans="2:12" ht="21" customHeight="1">
      <c r="B18" s="292" t="s">
        <v>12</v>
      </c>
      <c r="C18" s="292"/>
      <c r="D18" s="292"/>
      <c r="E18" s="144"/>
      <c r="F18" s="292" t="s">
        <v>13</v>
      </c>
      <c r="G18" s="292"/>
      <c r="H18" s="292"/>
      <c r="I18" s="144"/>
      <c r="J18" s="292" t="s">
        <v>14</v>
      </c>
      <c r="K18" s="292"/>
      <c r="L18" s="292"/>
    </row>
    <row r="19" spans="2:12" ht="17.100000000000001" customHeight="1">
      <c r="B19" s="106" t="s">
        <v>15</v>
      </c>
      <c r="C19" s="107" t="s">
        <v>16</v>
      </c>
      <c r="D19" s="108" t="s">
        <v>17</v>
      </c>
      <c r="E19" s="16"/>
      <c r="F19" s="102" t="s">
        <v>15</v>
      </c>
      <c r="G19" s="103" t="s">
        <v>16</v>
      </c>
      <c r="H19" s="101" t="s">
        <v>17</v>
      </c>
      <c r="I19" s="145"/>
      <c r="J19" s="102" t="s">
        <v>15</v>
      </c>
      <c r="K19" s="103" t="s">
        <v>16</v>
      </c>
      <c r="L19" s="101" t="s">
        <v>17</v>
      </c>
    </row>
    <row r="20" spans="2:12" ht="15.6">
      <c r="B20" s="17" t="s">
        <v>18</v>
      </c>
      <c r="C20" s="130" t="s">
        <v>19</v>
      </c>
      <c r="D20" s="162"/>
      <c r="E20" s="145"/>
      <c r="F20" s="17" t="s">
        <v>20</v>
      </c>
      <c r="G20" s="130" t="s">
        <v>19</v>
      </c>
      <c r="H20" s="162"/>
      <c r="I20" s="145"/>
      <c r="J20" s="17" t="s">
        <v>21</v>
      </c>
      <c r="K20" s="130" t="s">
        <v>22</v>
      </c>
      <c r="L20" s="162"/>
    </row>
    <row r="21" spans="2:12" ht="15.6">
      <c r="B21" s="17" t="s">
        <v>23</v>
      </c>
      <c r="C21" s="130" t="s">
        <v>24</v>
      </c>
      <c r="D21" s="146"/>
      <c r="E21" s="145"/>
      <c r="F21" s="17" t="s">
        <v>25</v>
      </c>
      <c r="G21" s="130" t="s">
        <v>24</v>
      </c>
      <c r="H21" s="146"/>
      <c r="I21" s="145"/>
      <c r="J21" s="17" t="s">
        <v>26</v>
      </c>
      <c r="K21" s="130" t="s">
        <v>24</v>
      </c>
      <c r="L21" s="146"/>
    </row>
    <row r="22" spans="2:12" ht="15.6">
      <c r="B22" s="17" t="s">
        <v>27</v>
      </c>
      <c r="C22" s="130" t="s">
        <v>28</v>
      </c>
      <c r="D22" s="146"/>
      <c r="E22" s="145"/>
      <c r="F22" s="17" t="s">
        <v>29</v>
      </c>
      <c r="G22" s="130" t="s">
        <v>30</v>
      </c>
      <c r="H22" s="146"/>
      <c r="I22" s="145"/>
      <c r="J22" s="17" t="s">
        <v>31</v>
      </c>
      <c r="K22" s="130" t="s">
        <v>30</v>
      </c>
      <c r="L22" s="146"/>
    </row>
    <row r="23" spans="2:12" ht="30.95">
      <c r="B23" s="17" t="s">
        <v>32</v>
      </c>
      <c r="C23" s="130" t="s">
        <v>33</v>
      </c>
      <c r="D23" s="147"/>
      <c r="E23" s="145"/>
      <c r="F23" s="17" t="s">
        <v>34</v>
      </c>
      <c r="G23" s="130" t="s">
        <v>33</v>
      </c>
      <c r="H23" s="147"/>
      <c r="I23" s="145"/>
      <c r="J23" s="17" t="s">
        <v>35</v>
      </c>
      <c r="K23" s="130" t="s">
        <v>33</v>
      </c>
      <c r="L23" s="147"/>
    </row>
    <row r="24" spans="2:12" ht="30.95">
      <c r="B24" s="17" t="s">
        <v>36</v>
      </c>
      <c r="C24" s="130" t="s">
        <v>37</v>
      </c>
      <c r="D24" s="155">
        <f>D75</f>
        <v>0</v>
      </c>
      <c r="E24" s="145"/>
      <c r="F24" s="17" t="s">
        <v>38</v>
      </c>
      <c r="G24" s="130" t="s">
        <v>37</v>
      </c>
      <c r="H24" s="155">
        <f>H75</f>
        <v>0</v>
      </c>
      <c r="I24" s="145"/>
      <c r="J24" s="17" t="s">
        <v>39</v>
      </c>
      <c r="K24" s="130" t="s">
        <v>37</v>
      </c>
      <c r="L24" s="173">
        <f>L75</f>
        <v>0</v>
      </c>
    </row>
    <row r="25" spans="2:12" ht="32.1" customHeight="1">
      <c r="B25" s="309" t="s">
        <v>40</v>
      </c>
      <c r="C25" s="295" t="s">
        <v>41</v>
      </c>
      <c r="D25" s="296"/>
      <c r="E25" s="148"/>
      <c r="F25" s="309" t="s">
        <v>42</v>
      </c>
      <c r="G25" s="295" t="s">
        <v>41</v>
      </c>
      <c r="H25" s="296"/>
      <c r="I25" s="145"/>
      <c r="J25" s="309" t="s">
        <v>43</v>
      </c>
      <c r="K25" s="295" t="s">
        <v>41</v>
      </c>
      <c r="L25" s="296"/>
    </row>
    <row r="26" spans="2:12" ht="15.6">
      <c r="B26" s="310"/>
      <c r="C26" s="130" t="s">
        <v>44</v>
      </c>
      <c r="D26" s="149" t="s">
        <v>45</v>
      </c>
      <c r="E26" s="150"/>
      <c r="F26" s="310"/>
      <c r="G26" s="130" t="s">
        <v>44</v>
      </c>
      <c r="H26" s="149" t="s">
        <v>45</v>
      </c>
      <c r="I26" s="145"/>
      <c r="J26" s="310"/>
      <c r="K26" s="130" t="s">
        <v>44</v>
      </c>
      <c r="L26" s="149" t="s">
        <v>45</v>
      </c>
    </row>
    <row r="27" spans="2:12" ht="15.6">
      <c r="B27" s="310"/>
      <c r="C27" s="130" t="s">
        <v>46</v>
      </c>
      <c r="D27" s="149" t="s">
        <v>45</v>
      </c>
      <c r="E27" s="150"/>
      <c r="F27" s="310"/>
      <c r="G27" s="130" t="s">
        <v>46</v>
      </c>
      <c r="H27" s="149" t="s">
        <v>45</v>
      </c>
      <c r="I27" s="145"/>
      <c r="J27" s="310"/>
      <c r="K27" s="130" t="s">
        <v>46</v>
      </c>
      <c r="L27" s="149" t="s">
        <v>45</v>
      </c>
    </row>
    <row r="28" spans="2:12" ht="15.6">
      <c r="B28" s="310"/>
      <c r="C28" s="130" t="s">
        <v>47</v>
      </c>
      <c r="D28" s="149" t="s">
        <v>45</v>
      </c>
      <c r="E28" s="150"/>
      <c r="F28" s="310"/>
      <c r="G28" s="130" t="s">
        <v>47</v>
      </c>
      <c r="H28" s="149" t="s">
        <v>45</v>
      </c>
      <c r="I28" s="145"/>
      <c r="J28" s="310"/>
      <c r="K28" s="130" t="s">
        <v>47</v>
      </c>
      <c r="L28" s="149" t="s">
        <v>45</v>
      </c>
    </row>
    <row r="29" spans="2:12" ht="15.6">
      <c r="B29" s="310"/>
      <c r="C29" s="130" t="s">
        <v>48</v>
      </c>
      <c r="D29" s="149" t="s">
        <v>45</v>
      </c>
      <c r="E29" s="150"/>
      <c r="F29" s="310"/>
      <c r="G29" s="130" t="s">
        <v>48</v>
      </c>
      <c r="H29" s="149" t="s">
        <v>45</v>
      </c>
      <c r="I29" s="145"/>
      <c r="J29" s="310"/>
      <c r="K29" s="130" t="s">
        <v>48</v>
      </c>
      <c r="L29" s="149" t="s">
        <v>45</v>
      </c>
    </row>
    <row r="30" spans="2:12" ht="15.6">
      <c r="B30" s="310"/>
      <c r="C30" s="130" t="s">
        <v>49</v>
      </c>
      <c r="D30" s="149" t="s">
        <v>45</v>
      </c>
      <c r="E30" s="150"/>
      <c r="F30" s="310"/>
      <c r="G30" s="130" t="s">
        <v>49</v>
      </c>
      <c r="H30" s="149" t="s">
        <v>45</v>
      </c>
      <c r="I30" s="145"/>
      <c r="J30" s="310"/>
      <c r="K30" s="130" t="s">
        <v>49</v>
      </c>
      <c r="L30" s="149" t="s">
        <v>45</v>
      </c>
    </row>
    <row r="31" spans="2:12" ht="15.6">
      <c r="B31" s="310"/>
      <c r="C31" s="130" t="s">
        <v>50</v>
      </c>
      <c r="D31" s="149" t="s">
        <v>45</v>
      </c>
      <c r="E31" s="150"/>
      <c r="F31" s="310"/>
      <c r="G31" s="130" t="s">
        <v>50</v>
      </c>
      <c r="H31" s="149" t="s">
        <v>45</v>
      </c>
      <c r="I31" s="145"/>
      <c r="J31" s="310"/>
      <c r="K31" s="130" t="s">
        <v>50</v>
      </c>
      <c r="L31" s="149" t="s">
        <v>45</v>
      </c>
    </row>
    <row r="32" spans="2:12" ht="15.6">
      <c r="B32" s="310"/>
      <c r="C32" s="130" t="s">
        <v>51</v>
      </c>
      <c r="D32" s="149" t="s">
        <v>45</v>
      </c>
      <c r="E32" s="150"/>
      <c r="F32" s="310"/>
      <c r="G32" s="130" t="s">
        <v>51</v>
      </c>
      <c r="H32" s="149" t="s">
        <v>45</v>
      </c>
      <c r="I32" s="145"/>
      <c r="J32" s="310"/>
      <c r="K32" s="130" t="s">
        <v>51</v>
      </c>
      <c r="L32" s="149" t="s">
        <v>45</v>
      </c>
    </row>
    <row r="33" spans="2:12" ht="15.6">
      <c r="B33" s="310"/>
      <c r="C33" s="130" t="s">
        <v>52</v>
      </c>
      <c r="D33" s="149" t="s">
        <v>45</v>
      </c>
      <c r="E33" s="150"/>
      <c r="F33" s="310"/>
      <c r="G33" s="130" t="s">
        <v>52</v>
      </c>
      <c r="H33" s="149" t="s">
        <v>45</v>
      </c>
      <c r="I33" s="145"/>
      <c r="J33" s="310"/>
      <c r="K33" s="130" t="s">
        <v>52</v>
      </c>
      <c r="L33" s="149" t="s">
        <v>45</v>
      </c>
    </row>
    <row r="34" spans="2:12" ht="15.6">
      <c r="B34" s="310"/>
      <c r="C34" s="130" t="s">
        <v>53</v>
      </c>
      <c r="D34" s="149" t="s">
        <v>45</v>
      </c>
      <c r="E34" s="150"/>
      <c r="F34" s="310"/>
      <c r="G34" s="130" t="s">
        <v>53</v>
      </c>
      <c r="H34" s="149" t="s">
        <v>45</v>
      </c>
      <c r="I34" s="145"/>
      <c r="J34" s="310"/>
      <c r="K34" s="130" t="s">
        <v>53</v>
      </c>
      <c r="L34" s="149" t="s">
        <v>45</v>
      </c>
    </row>
    <row r="35" spans="2:12" ht="15.6">
      <c r="B35" s="310"/>
      <c r="C35" s="130" t="s">
        <v>54</v>
      </c>
      <c r="D35" s="149" t="s">
        <v>45</v>
      </c>
      <c r="E35" s="150"/>
      <c r="F35" s="310"/>
      <c r="G35" s="130" t="s">
        <v>54</v>
      </c>
      <c r="H35" s="149" t="s">
        <v>45</v>
      </c>
      <c r="I35" s="145"/>
      <c r="J35" s="310"/>
      <c r="K35" s="130" t="s">
        <v>54</v>
      </c>
      <c r="L35" s="149" t="s">
        <v>45</v>
      </c>
    </row>
    <row r="36" spans="2:12" ht="15.6">
      <c r="B36" s="310"/>
      <c r="C36" s="130" t="s">
        <v>55</v>
      </c>
      <c r="D36" s="149" t="s">
        <v>45</v>
      </c>
      <c r="E36" s="150"/>
      <c r="F36" s="310"/>
      <c r="G36" s="130" t="s">
        <v>55</v>
      </c>
      <c r="H36" s="149" t="s">
        <v>45</v>
      </c>
      <c r="I36" s="145"/>
      <c r="J36" s="310"/>
      <c r="K36" s="130" t="s">
        <v>55</v>
      </c>
      <c r="L36" s="149" t="s">
        <v>45</v>
      </c>
    </row>
    <row r="37" spans="2:12" ht="15.6">
      <c r="B37" s="310"/>
      <c r="C37" s="130" t="s">
        <v>56</v>
      </c>
      <c r="D37" s="149" t="s">
        <v>45</v>
      </c>
      <c r="E37" s="150"/>
      <c r="F37" s="310"/>
      <c r="G37" s="130" t="s">
        <v>56</v>
      </c>
      <c r="H37" s="149" t="s">
        <v>45</v>
      </c>
      <c r="I37" s="145"/>
      <c r="J37" s="310"/>
      <c r="K37" s="130" t="s">
        <v>56</v>
      </c>
      <c r="L37" s="149" t="s">
        <v>45</v>
      </c>
    </row>
    <row r="38" spans="2:12" ht="15.6">
      <c r="B38" s="310"/>
      <c r="C38" s="130" t="s">
        <v>57</v>
      </c>
      <c r="D38" s="149" t="s">
        <v>45</v>
      </c>
      <c r="E38" s="150"/>
      <c r="F38" s="310"/>
      <c r="G38" s="130" t="s">
        <v>57</v>
      </c>
      <c r="H38" s="149" t="s">
        <v>45</v>
      </c>
      <c r="I38" s="145"/>
      <c r="J38" s="310"/>
      <c r="K38" s="130" t="s">
        <v>57</v>
      </c>
      <c r="L38" s="149" t="s">
        <v>45</v>
      </c>
    </row>
    <row r="39" spans="2:12" ht="15.6">
      <c r="B39" s="310"/>
      <c r="C39" s="130" t="s">
        <v>58</v>
      </c>
      <c r="D39" s="149" t="s">
        <v>45</v>
      </c>
      <c r="E39" s="150"/>
      <c r="F39" s="310"/>
      <c r="G39" s="130" t="s">
        <v>58</v>
      </c>
      <c r="H39" s="149" t="s">
        <v>45</v>
      </c>
      <c r="I39" s="145"/>
      <c r="J39" s="310"/>
      <c r="K39" s="130" t="s">
        <v>58</v>
      </c>
      <c r="L39" s="149" t="s">
        <v>45</v>
      </c>
    </row>
    <row r="40" spans="2:12" ht="15.6">
      <c r="B40" s="310"/>
      <c r="C40" s="130" t="s">
        <v>59</v>
      </c>
      <c r="D40" s="149" t="s">
        <v>45</v>
      </c>
      <c r="E40" s="150"/>
      <c r="F40" s="310"/>
      <c r="G40" s="130" t="s">
        <v>59</v>
      </c>
      <c r="H40" s="149" t="s">
        <v>45</v>
      </c>
      <c r="I40" s="145"/>
      <c r="J40" s="310"/>
      <c r="K40" s="130" t="s">
        <v>59</v>
      </c>
      <c r="L40" s="149" t="s">
        <v>45</v>
      </c>
    </row>
    <row r="41" spans="2:12" ht="15.6">
      <c r="B41" s="310"/>
      <c r="C41" s="130" t="s">
        <v>60</v>
      </c>
      <c r="D41" s="149" t="s">
        <v>45</v>
      </c>
      <c r="E41" s="150"/>
      <c r="F41" s="310"/>
      <c r="G41" s="130" t="s">
        <v>60</v>
      </c>
      <c r="H41" s="149" t="s">
        <v>45</v>
      </c>
      <c r="I41" s="145"/>
      <c r="J41" s="310"/>
      <c r="K41" s="130" t="s">
        <v>60</v>
      </c>
      <c r="L41" s="149" t="s">
        <v>45</v>
      </c>
    </row>
    <row r="42" spans="2:12" ht="15.6">
      <c r="B42" s="310"/>
      <c r="C42" s="130" t="s">
        <v>61</v>
      </c>
      <c r="D42" s="149" t="s">
        <v>45</v>
      </c>
      <c r="E42" s="150"/>
      <c r="F42" s="310"/>
      <c r="G42" s="130" t="s">
        <v>61</v>
      </c>
      <c r="H42" s="149" t="s">
        <v>45</v>
      </c>
      <c r="I42" s="145"/>
      <c r="J42" s="310"/>
      <c r="K42" s="130" t="s">
        <v>61</v>
      </c>
      <c r="L42" s="149" t="s">
        <v>45</v>
      </c>
    </row>
    <row r="43" spans="2:12" ht="15.6">
      <c r="B43" s="310"/>
      <c r="C43" s="130" t="s">
        <v>62</v>
      </c>
      <c r="D43" s="149" t="s">
        <v>45</v>
      </c>
      <c r="E43" s="150"/>
      <c r="F43" s="310"/>
      <c r="G43" s="130" t="s">
        <v>62</v>
      </c>
      <c r="H43" s="149" t="s">
        <v>45</v>
      </c>
      <c r="I43" s="145"/>
      <c r="J43" s="310"/>
      <c r="K43" s="130" t="s">
        <v>62</v>
      </c>
      <c r="L43" s="149" t="s">
        <v>45</v>
      </c>
    </row>
    <row r="44" spans="2:12" ht="15.6">
      <c r="B44" s="310"/>
      <c r="C44" s="130" t="s">
        <v>63</v>
      </c>
      <c r="D44" s="149" t="s">
        <v>45</v>
      </c>
      <c r="E44" s="150"/>
      <c r="F44" s="310"/>
      <c r="G44" s="130" t="s">
        <v>63</v>
      </c>
      <c r="H44" s="149" t="s">
        <v>45</v>
      </c>
      <c r="I44" s="145"/>
      <c r="J44" s="310"/>
      <c r="K44" s="130" t="s">
        <v>63</v>
      </c>
      <c r="L44" s="149" t="s">
        <v>45</v>
      </c>
    </row>
    <row r="45" spans="2:12" ht="15.6">
      <c r="B45" s="310"/>
      <c r="C45" s="130" t="s">
        <v>64</v>
      </c>
      <c r="D45" s="149" t="s">
        <v>45</v>
      </c>
      <c r="E45" s="150"/>
      <c r="F45" s="310"/>
      <c r="G45" s="130" t="s">
        <v>64</v>
      </c>
      <c r="H45" s="149" t="s">
        <v>45</v>
      </c>
      <c r="I45" s="145"/>
      <c r="J45" s="310"/>
      <c r="K45" s="130" t="s">
        <v>64</v>
      </c>
      <c r="L45" s="149" t="s">
        <v>45</v>
      </c>
    </row>
    <row r="46" spans="2:12" ht="15.6">
      <c r="B46" s="310"/>
      <c r="C46" s="130" t="s">
        <v>65</v>
      </c>
      <c r="D46" s="149" t="s">
        <v>45</v>
      </c>
      <c r="E46" s="150"/>
      <c r="F46" s="310"/>
      <c r="G46" s="130" t="s">
        <v>65</v>
      </c>
      <c r="H46" s="149" t="s">
        <v>45</v>
      </c>
      <c r="I46" s="145"/>
      <c r="J46" s="310"/>
      <c r="K46" s="130" t="s">
        <v>65</v>
      </c>
      <c r="L46" s="149" t="s">
        <v>45</v>
      </c>
    </row>
    <row r="47" spans="2:12" ht="15.6">
      <c r="B47" s="310"/>
      <c r="C47" s="130" t="s">
        <v>66</v>
      </c>
      <c r="D47" s="149" t="s">
        <v>45</v>
      </c>
      <c r="E47" s="150"/>
      <c r="F47" s="310"/>
      <c r="G47" s="130" t="s">
        <v>66</v>
      </c>
      <c r="H47" s="149" t="s">
        <v>45</v>
      </c>
      <c r="I47" s="145"/>
      <c r="J47" s="310"/>
      <c r="K47" s="130" t="s">
        <v>66</v>
      </c>
      <c r="L47" s="149" t="s">
        <v>45</v>
      </c>
    </row>
    <row r="48" spans="2:12" ht="15.6">
      <c r="B48" s="310"/>
      <c r="C48" s="130" t="s">
        <v>67</v>
      </c>
      <c r="D48" s="149" t="s">
        <v>45</v>
      </c>
      <c r="E48" s="150"/>
      <c r="F48" s="310"/>
      <c r="G48" s="130" t="s">
        <v>67</v>
      </c>
      <c r="H48" s="149" t="s">
        <v>45</v>
      </c>
      <c r="I48" s="145"/>
      <c r="J48" s="310"/>
      <c r="K48" s="130" t="s">
        <v>67</v>
      </c>
      <c r="L48" s="149" t="s">
        <v>45</v>
      </c>
    </row>
    <row r="49" spans="2:12" ht="15.6">
      <c r="B49" s="310"/>
      <c r="C49" s="130" t="s">
        <v>68</v>
      </c>
      <c r="D49" s="149" t="s">
        <v>45</v>
      </c>
      <c r="E49" s="150"/>
      <c r="F49" s="310"/>
      <c r="G49" s="130" t="s">
        <v>68</v>
      </c>
      <c r="H49" s="149" t="s">
        <v>45</v>
      </c>
      <c r="I49" s="145"/>
      <c r="J49" s="310"/>
      <c r="K49" s="130" t="s">
        <v>68</v>
      </c>
      <c r="L49" s="149" t="s">
        <v>45</v>
      </c>
    </row>
    <row r="50" spans="2:12" ht="15.6">
      <c r="B50" s="310"/>
      <c r="C50" s="130" t="s">
        <v>69</v>
      </c>
      <c r="D50" s="149" t="s">
        <v>45</v>
      </c>
      <c r="E50" s="150"/>
      <c r="F50" s="310"/>
      <c r="G50" s="130" t="s">
        <v>69</v>
      </c>
      <c r="H50" s="149" t="s">
        <v>45</v>
      </c>
      <c r="I50" s="145"/>
      <c r="J50" s="310"/>
      <c r="K50" s="130" t="s">
        <v>69</v>
      </c>
      <c r="L50" s="149" t="s">
        <v>45</v>
      </c>
    </row>
    <row r="51" spans="2:12" ht="15.6">
      <c r="B51" s="310"/>
      <c r="C51" s="130" t="s">
        <v>70</v>
      </c>
      <c r="D51" s="149" t="s">
        <v>45</v>
      </c>
      <c r="E51" s="150"/>
      <c r="F51" s="310"/>
      <c r="G51" s="130" t="s">
        <v>70</v>
      </c>
      <c r="H51" s="149" t="s">
        <v>45</v>
      </c>
      <c r="I51" s="145"/>
      <c r="J51" s="310"/>
      <c r="K51" s="130" t="s">
        <v>70</v>
      </c>
      <c r="L51" s="149" t="s">
        <v>45</v>
      </c>
    </row>
    <row r="52" spans="2:12" ht="15.6">
      <c r="B52" s="310"/>
      <c r="C52" s="130" t="s">
        <v>71</v>
      </c>
      <c r="D52" s="149" t="s">
        <v>45</v>
      </c>
      <c r="E52" s="150"/>
      <c r="F52" s="310"/>
      <c r="G52" s="130" t="s">
        <v>71</v>
      </c>
      <c r="H52" s="149" t="s">
        <v>45</v>
      </c>
      <c r="I52" s="145"/>
      <c r="J52" s="310"/>
      <c r="K52" s="130" t="s">
        <v>71</v>
      </c>
      <c r="L52" s="149" t="s">
        <v>45</v>
      </c>
    </row>
    <row r="53" spans="2:12" ht="15.6">
      <c r="B53" s="310"/>
      <c r="C53" s="130" t="s">
        <v>72</v>
      </c>
      <c r="D53" s="149" t="s">
        <v>45</v>
      </c>
      <c r="E53" s="150"/>
      <c r="F53" s="310"/>
      <c r="G53" s="130" t="s">
        <v>72</v>
      </c>
      <c r="H53" s="149" t="s">
        <v>45</v>
      </c>
      <c r="I53" s="145"/>
      <c r="J53" s="310"/>
      <c r="K53" s="130" t="s">
        <v>72</v>
      </c>
      <c r="L53" s="149" t="s">
        <v>45</v>
      </c>
    </row>
    <row r="54" spans="2:12" ht="15.6">
      <c r="B54" s="310"/>
      <c r="C54" s="130" t="s">
        <v>73</v>
      </c>
      <c r="D54" s="149" t="s">
        <v>45</v>
      </c>
      <c r="E54" s="150"/>
      <c r="F54" s="310"/>
      <c r="G54" s="130" t="s">
        <v>73</v>
      </c>
      <c r="H54" s="149" t="s">
        <v>45</v>
      </c>
      <c r="I54" s="145"/>
      <c r="J54" s="310"/>
      <c r="K54" s="130" t="s">
        <v>73</v>
      </c>
      <c r="L54" s="149" t="s">
        <v>45</v>
      </c>
    </row>
    <row r="55" spans="2:12" ht="15.6">
      <c r="B55" s="310"/>
      <c r="C55" s="130" t="s">
        <v>74</v>
      </c>
      <c r="D55" s="149" t="s">
        <v>45</v>
      </c>
      <c r="E55" s="150"/>
      <c r="F55" s="310"/>
      <c r="G55" s="130" t="s">
        <v>74</v>
      </c>
      <c r="H55" s="149" t="s">
        <v>45</v>
      </c>
      <c r="I55" s="145"/>
      <c r="J55" s="310"/>
      <c r="K55" s="130" t="s">
        <v>74</v>
      </c>
      <c r="L55" s="149" t="s">
        <v>45</v>
      </c>
    </row>
    <row r="56" spans="2:12" ht="15.6">
      <c r="B56" s="310"/>
      <c r="C56" s="130" t="s">
        <v>75</v>
      </c>
      <c r="D56" s="149" t="s">
        <v>45</v>
      </c>
      <c r="E56" s="150"/>
      <c r="F56" s="310"/>
      <c r="G56" s="130" t="s">
        <v>75</v>
      </c>
      <c r="H56" s="149" t="s">
        <v>45</v>
      </c>
      <c r="I56" s="145"/>
      <c r="J56" s="310"/>
      <c r="K56" s="130" t="s">
        <v>75</v>
      </c>
      <c r="L56" s="149" t="s">
        <v>45</v>
      </c>
    </row>
    <row r="57" spans="2:12" ht="15.6">
      <c r="B57" s="310"/>
      <c r="C57" s="130" t="s">
        <v>76</v>
      </c>
      <c r="D57" s="149" t="s">
        <v>45</v>
      </c>
      <c r="E57" s="150"/>
      <c r="F57" s="310"/>
      <c r="G57" s="130" t="s">
        <v>76</v>
      </c>
      <c r="H57" s="149" t="s">
        <v>45</v>
      </c>
      <c r="I57" s="145"/>
      <c r="J57" s="310"/>
      <c r="K57" s="130" t="s">
        <v>76</v>
      </c>
      <c r="L57" s="149" t="s">
        <v>45</v>
      </c>
    </row>
    <row r="58" spans="2:12" ht="15.6">
      <c r="B58" s="310"/>
      <c r="C58" s="130" t="s">
        <v>77</v>
      </c>
      <c r="D58" s="149" t="s">
        <v>45</v>
      </c>
      <c r="E58" s="150"/>
      <c r="F58" s="310"/>
      <c r="G58" s="130" t="s">
        <v>77</v>
      </c>
      <c r="H58" s="149" t="s">
        <v>45</v>
      </c>
      <c r="I58" s="145"/>
      <c r="J58" s="310"/>
      <c r="K58" s="130" t="s">
        <v>77</v>
      </c>
      <c r="L58" s="149" t="s">
        <v>45</v>
      </c>
    </row>
    <row r="59" spans="2:12" ht="15.6">
      <c r="B59" s="310"/>
      <c r="C59" s="130" t="s">
        <v>78</v>
      </c>
      <c r="D59" s="149" t="s">
        <v>45</v>
      </c>
      <c r="E59" s="150"/>
      <c r="F59" s="310"/>
      <c r="G59" s="130" t="s">
        <v>78</v>
      </c>
      <c r="H59" s="149" t="s">
        <v>45</v>
      </c>
      <c r="I59" s="145"/>
      <c r="J59" s="310"/>
      <c r="K59" s="130" t="s">
        <v>78</v>
      </c>
      <c r="L59" s="149" t="s">
        <v>45</v>
      </c>
    </row>
    <row r="60" spans="2:12" ht="15.6">
      <c r="B60" s="310"/>
      <c r="C60" s="130" t="s">
        <v>79</v>
      </c>
      <c r="D60" s="149" t="s">
        <v>45</v>
      </c>
      <c r="E60" s="150"/>
      <c r="F60" s="310"/>
      <c r="G60" s="130" t="s">
        <v>79</v>
      </c>
      <c r="H60" s="149" t="s">
        <v>45</v>
      </c>
      <c r="I60" s="145"/>
      <c r="J60" s="310"/>
      <c r="K60" s="130" t="s">
        <v>79</v>
      </c>
      <c r="L60" s="149" t="s">
        <v>45</v>
      </c>
    </row>
    <row r="61" spans="2:12" ht="15.6">
      <c r="B61" s="310"/>
      <c r="C61" s="130" t="s">
        <v>80</v>
      </c>
      <c r="D61" s="149" t="s">
        <v>45</v>
      </c>
      <c r="E61" s="150"/>
      <c r="F61" s="310"/>
      <c r="G61" s="130" t="s">
        <v>80</v>
      </c>
      <c r="H61" s="149" t="s">
        <v>45</v>
      </c>
      <c r="I61" s="145"/>
      <c r="J61" s="310"/>
      <c r="K61" s="130" t="s">
        <v>80</v>
      </c>
      <c r="L61" s="149" t="s">
        <v>45</v>
      </c>
    </row>
    <row r="62" spans="2:12" ht="15.6">
      <c r="B62" s="310"/>
      <c r="C62" s="130" t="s">
        <v>81</v>
      </c>
      <c r="D62" s="149" t="s">
        <v>45</v>
      </c>
      <c r="E62" s="150"/>
      <c r="F62" s="310"/>
      <c r="G62" s="130" t="s">
        <v>81</v>
      </c>
      <c r="H62" s="149" t="s">
        <v>45</v>
      </c>
      <c r="I62" s="145"/>
      <c r="J62" s="310"/>
      <c r="K62" s="130" t="s">
        <v>81</v>
      </c>
      <c r="L62" s="149" t="s">
        <v>45</v>
      </c>
    </row>
    <row r="63" spans="2:12" ht="15.6">
      <c r="B63" s="310"/>
      <c r="C63" s="130" t="s">
        <v>82</v>
      </c>
      <c r="D63" s="149" t="s">
        <v>45</v>
      </c>
      <c r="E63" s="150"/>
      <c r="F63" s="310"/>
      <c r="G63" s="130" t="s">
        <v>82</v>
      </c>
      <c r="H63" s="149" t="s">
        <v>45</v>
      </c>
      <c r="I63" s="145"/>
      <c r="J63" s="310"/>
      <c r="K63" s="130" t="s">
        <v>82</v>
      </c>
      <c r="L63" s="149" t="s">
        <v>45</v>
      </c>
    </row>
    <row r="64" spans="2:12" ht="15.6">
      <c r="B64" s="310"/>
      <c r="C64" s="130" t="s">
        <v>83</v>
      </c>
      <c r="D64" s="149" t="s">
        <v>45</v>
      </c>
      <c r="E64" s="150"/>
      <c r="F64" s="310"/>
      <c r="G64" s="130" t="s">
        <v>83</v>
      </c>
      <c r="H64" s="149" t="s">
        <v>45</v>
      </c>
      <c r="I64" s="145"/>
      <c r="J64" s="310"/>
      <c r="K64" s="130" t="s">
        <v>83</v>
      </c>
      <c r="L64" s="149" t="s">
        <v>45</v>
      </c>
    </row>
    <row r="65" spans="2:12" ht="15.6">
      <c r="B65" s="310"/>
      <c r="C65" s="130" t="s">
        <v>84</v>
      </c>
      <c r="D65" s="149" t="s">
        <v>45</v>
      </c>
      <c r="E65" s="150"/>
      <c r="F65" s="310"/>
      <c r="G65" s="130" t="s">
        <v>84</v>
      </c>
      <c r="H65" s="149" t="s">
        <v>45</v>
      </c>
      <c r="I65" s="145"/>
      <c r="J65" s="310"/>
      <c r="K65" s="130" t="s">
        <v>84</v>
      </c>
      <c r="L65" s="149" t="s">
        <v>45</v>
      </c>
    </row>
    <row r="66" spans="2:12" ht="15.6">
      <c r="B66" s="310"/>
      <c r="C66" s="130" t="s">
        <v>85</v>
      </c>
      <c r="D66" s="149" t="s">
        <v>45</v>
      </c>
      <c r="E66" s="150"/>
      <c r="F66" s="310"/>
      <c r="G66" s="130" t="s">
        <v>85</v>
      </c>
      <c r="H66" s="149" t="s">
        <v>45</v>
      </c>
      <c r="I66" s="145"/>
      <c r="J66" s="310"/>
      <c r="K66" s="130" t="s">
        <v>85</v>
      </c>
      <c r="L66" s="149" t="s">
        <v>45</v>
      </c>
    </row>
    <row r="67" spans="2:12" ht="15.6">
      <c r="B67" s="310"/>
      <c r="C67" s="130" t="s">
        <v>86</v>
      </c>
      <c r="D67" s="149" t="s">
        <v>45</v>
      </c>
      <c r="E67" s="150"/>
      <c r="F67" s="310"/>
      <c r="G67" s="130" t="s">
        <v>86</v>
      </c>
      <c r="H67" s="149" t="s">
        <v>45</v>
      </c>
      <c r="I67" s="145"/>
      <c r="J67" s="310"/>
      <c r="K67" s="130" t="s">
        <v>86</v>
      </c>
      <c r="L67" s="149" t="s">
        <v>45</v>
      </c>
    </row>
    <row r="68" spans="2:12" ht="15.6">
      <c r="B68" s="310"/>
      <c r="C68" s="130" t="s">
        <v>87</v>
      </c>
      <c r="D68" s="149" t="s">
        <v>45</v>
      </c>
      <c r="E68" s="150"/>
      <c r="F68" s="310"/>
      <c r="G68" s="130" t="s">
        <v>87</v>
      </c>
      <c r="H68" s="149" t="s">
        <v>45</v>
      </c>
      <c r="I68" s="145"/>
      <c r="J68" s="310"/>
      <c r="K68" s="130" t="s">
        <v>87</v>
      </c>
      <c r="L68" s="149" t="s">
        <v>45</v>
      </c>
    </row>
    <row r="69" spans="2:12" ht="15.6">
      <c r="B69" s="310"/>
      <c r="C69" s="130" t="s">
        <v>88</v>
      </c>
      <c r="D69" s="149" t="s">
        <v>45</v>
      </c>
      <c r="E69" s="150"/>
      <c r="F69" s="310"/>
      <c r="G69" s="130" t="s">
        <v>88</v>
      </c>
      <c r="H69" s="149" t="s">
        <v>45</v>
      </c>
      <c r="I69" s="145"/>
      <c r="J69" s="310"/>
      <c r="K69" s="130" t="s">
        <v>88</v>
      </c>
      <c r="L69" s="149" t="s">
        <v>45</v>
      </c>
    </row>
    <row r="70" spans="2:12" ht="15.6">
      <c r="B70" s="310"/>
      <c r="C70" s="130" t="s">
        <v>89</v>
      </c>
      <c r="D70" s="149" t="s">
        <v>45</v>
      </c>
      <c r="E70" s="150"/>
      <c r="F70" s="310"/>
      <c r="G70" s="130" t="s">
        <v>89</v>
      </c>
      <c r="H70" s="149" t="s">
        <v>45</v>
      </c>
      <c r="I70" s="145"/>
      <c r="J70" s="310"/>
      <c r="K70" s="130" t="s">
        <v>89</v>
      </c>
      <c r="L70" s="149" t="s">
        <v>45</v>
      </c>
    </row>
    <row r="71" spans="2:12" ht="15.6">
      <c r="B71" s="310"/>
      <c r="C71" s="130" t="s">
        <v>90</v>
      </c>
      <c r="D71" s="149" t="s">
        <v>45</v>
      </c>
      <c r="E71" s="150"/>
      <c r="F71" s="310"/>
      <c r="G71" s="130" t="s">
        <v>90</v>
      </c>
      <c r="H71" s="149" t="s">
        <v>45</v>
      </c>
      <c r="I71" s="145"/>
      <c r="J71" s="310"/>
      <c r="K71" s="130" t="s">
        <v>90</v>
      </c>
      <c r="L71" s="149" t="s">
        <v>45</v>
      </c>
    </row>
    <row r="72" spans="2:12" ht="15.6">
      <c r="B72" s="310"/>
      <c r="C72" s="130" t="s">
        <v>91</v>
      </c>
      <c r="D72" s="149" t="s">
        <v>45</v>
      </c>
      <c r="E72" s="145"/>
      <c r="F72" s="310"/>
      <c r="G72" s="130" t="s">
        <v>91</v>
      </c>
      <c r="H72" s="149" t="s">
        <v>45</v>
      </c>
      <c r="I72" s="145"/>
      <c r="J72" s="310"/>
      <c r="K72" s="130" t="s">
        <v>91</v>
      </c>
      <c r="L72" s="149" t="s">
        <v>45</v>
      </c>
    </row>
    <row r="73" spans="2:12" ht="15.6">
      <c r="B73" s="311"/>
      <c r="C73" s="130" t="s">
        <v>92</v>
      </c>
      <c r="D73" s="149" t="s">
        <v>45</v>
      </c>
      <c r="E73" s="145"/>
      <c r="F73" s="311"/>
      <c r="G73" s="130" t="s">
        <v>92</v>
      </c>
      <c r="H73" s="149" t="s">
        <v>45</v>
      </c>
      <c r="I73" s="145"/>
      <c r="J73" s="311"/>
      <c r="K73" s="130" t="s">
        <v>92</v>
      </c>
      <c r="L73" s="149" t="s">
        <v>45</v>
      </c>
    </row>
    <row r="74" spans="2:12" ht="15.6">
      <c r="B74" s="17" t="s">
        <v>93</v>
      </c>
      <c r="C74" s="151" t="s">
        <v>94</v>
      </c>
      <c r="D74" s="152">
        <f>(D21*D22)/1000</f>
        <v>0</v>
      </c>
      <c r="E74" s="144"/>
      <c r="F74" s="17" t="s">
        <v>95</v>
      </c>
      <c r="G74" s="151" t="s">
        <v>94</v>
      </c>
      <c r="H74" s="152">
        <f>(H21*H22)/1000</f>
        <v>0</v>
      </c>
      <c r="I74" s="145"/>
      <c r="J74" s="17" t="s">
        <v>96</v>
      </c>
      <c r="K74" s="151" t="s">
        <v>94</v>
      </c>
      <c r="L74" s="152">
        <f>(L21*L22)/1000</f>
        <v>0</v>
      </c>
    </row>
    <row r="75" spans="2:12" ht="15.6" hidden="1">
      <c r="B75" s="51"/>
      <c r="C75" s="131" t="s">
        <v>97</v>
      </c>
      <c r="D75" s="153">
        <f>COUNTIF(D26:D73,"SI")</f>
        <v>0</v>
      </c>
      <c r="E75" s="144"/>
      <c r="F75" s="51"/>
      <c r="G75" s="131" t="s">
        <v>97</v>
      </c>
      <c r="H75" s="153">
        <f>COUNTIF(H26:H73,"SI")</f>
        <v>0</v>
      </c>
      <c r="I75" s="154"/>
      <c r="J75" s="51"/>
      <c r="K75" s="131" t="s">
        <v>97</v>
      </c>
      <c r="L75" s="153">
        <f>COUNTIF(L26:L72,"SI")</f>
        <v>0</v>
      </c>
    </row>
    <row r="76" spans="2:12" ht="15.6" hidden="1">
      <c r="B76" s="51"/>
      <c r="C76" s="131" t="s">
        <v>98</v>
      </c>
      <c r="D76" s="153">
        <f>IF(D31="SI", 1,0)+IF(D42="SI", 1,0)+IF(D47="SI", 1,0)+IF(D37="SI", 1,0)+IF(D45="SI", 1,0)+IF(D44="SI", 1,0)+IF(D52="SI", 1,0)+IF(D39="SI", 1,0)+IF(D38="SI", 1,0)+IF(D46="SI", 1,0)+IF(D40="SI", 1,0)+IF(D58="SI", 1,0)+IF(D26="SI", 1,0)+IF(D41="SI", 1,0)+IF(D36="SI", 1,0)+IF(D43="SI", 1,0)+IF(D56="SI", 1,0)+IF(D57="SI", 1,0)+IF(D48="SI", 1,0)</f>
        <v>0</v>
      </c>
      <c r="E76" s="144"/>
      <c r="F76" s="51"/>
      <c r="G76" s="131" t="s">
        <v>98</v>
      </c>
      <c r="H76" s="153">
        <f>IF(H31="SI", 1,0)+IF(H42="SI", 1,0)+IF(H47="SI", 1,0)+IF(H37="SI", 1,0)+IF(H45="SI", 1,0)+IF(H44="SI", 1,0)+IF(H52="SI", 1,0)+IF(H39="SI", 1,0)+IF(H38="SI", 1,0)+IF(H46="SI", 1,0)+IF(H40="SI", 1,0)+IF(H58="SI", 1,0)+IF(H26="SI", 1,0)+IF(H41="SI", 1,0)+IF(H36="SI", 1,0)+IF(H43="SI", 1,0)+IF(H56="SI", 1,0)+IF(H57="SI", 1,0)+IF(H48="SI", 1,0)</f>
        <v>0</v>
      </c>
      <c r="I76" s="154"/>
      <c r="J76" s="51"/>
      <c r="K76" s="131" t="s">
        <v>98</v>
      </c>
      <c r="L76" s="153">
        <f>IF(L31="SI", 1,0)+IF(L42="SI", 1,0)+IF(L47="SI", 1,0)+IF(L37="SI", 1,0)+IF(L45="SI", 1,0)+IF(L44="SI", 1,0)+IF(L52="SI", 1,0)+IF(L39="SI", 1,0)+IF(L38="SI", 1,0)+IF(L46="SI", 1,0)+IF(L40="SI", 1,0)</f>
        <v>0</v>
      </c>
    </row>
    <row r="77" spans="2:12" ht="15.6" hidden="1">
      <c r="B77" s="51"/>
      <c r="C77" s="131" t="s">
        <v>99</v>
      </c>
      <c r="D77" s="153">
        <f>IF(D53="SI", 1,0)+IF(D55="SI", 1,0)+IF(D49="SI", 1,0)+IF(D28="SI", 1,0)+IF(D30="SI", 1,0)+IF(D35="SI", 1,0)+IF(D50="SI", 1,0)+IF(D60="SI", 1,0)+IF(D71="SI", 1,0)+IF(D61="SI", 1,0)+IF(D29="SI", 1,0)+IF(D62="SI", 1,0)+IF(D63="SI", 1,0)</f>
        <v>0</v>
      </c>
      <c r="E77" s="144"/>
      <c r="F77" s="51"/>
      <c r="G77" s="131" t="s">
        <v>99</v>
      </c>
      <c r="H77" s="153">
        <f>IF(H53="SI", 1,0)+IF(H55="SI", 1,0)+IF(H49="SI", 1,0)+IF(H28="SI", 1,0)+IF(H30="SI", 1,0)+IF(H35="SI", 1,0)+IF(H50="SI", 1,0)+IF(H60="SI", 1,0)+IF(H71="SI", 1,0)+IF(H61="SI", 1,0)+IF(H29="SI", 1,0)+IF(H62="SI", 1,0)+IF(H63="SI", 1,0)</f>
        <v>0</v>
      </c>
      <c r="I77" s="154"/>
      <c r="J77" s="51"/>
      <c r="K77" s="131" t="s">
        <v>99</v>
      </c>
      <c r="L77" s="153">
        <f>IF(L26="SI", 1,0)+IF(L41="SI", 1,0)+IF(L58="SI", 1,0)+IF(L48="SI", 1,0)+IF(L36="SI", 1,0)+IF(L43="SI", 1,0)+IF(L56="SI", 1,0)+IF(L57="SI", 1,0)+IF(L53="SI", 1,0)</f>
        <v>0</v>
      </c>
    </row>
    <row r="78" spans="2:12" ht="27" hidden="1" customHeight="1">
      <c r="B78" s="51"/>
      <c r="C78" s="131" t="s">
        <v>100</v>
      </c>
      <c r="D78" s="153">
        <f>IF(D63="SI", 1,0)+IF(D55="SI", 1,0)+IF(D72="SI", 1,0)+IF(D32="SI", 1,0)+IF(D65="SI", 1,0)+IF(D67="SI", 1,0)+IF(D69="SI", 1,0)+IF(D34="SI", 1,0)+IF(D51="SI", 1,0)</f>
        <v>0</v>
      </c>
      <c r="E78" s="144"/>
      <c r="F78" s="51"/>
      <c r="G78" s="131" t="s">
        <v>100</v>
      </c>
      <c r="H78" s="153">
        <f>IF(H63="SI", 1,0)+IF(H55="SI", 1,0)+IF(H72="SI", 1,0)+IF(H32="SI", 1,0)+IF(H65="SI", 1,0)+IF(H67="SI", 1,0)+IF(H69="SI", 1,0)+IF(H34="SI", 1,0)+IF(H51="SI", 1,0)</f>
        <v>0</v>
      </c>
      <c r="I78" s="154"/>
      <c r="J78" s="51"/>
      <c r="K78" s="131" t="s">
        <v>100</v>
      </c>
      <c r="L78" s="153">
        <f>IF(L59="SI", 1,0)+IF(L49="SI", 1,0)+IF(L63="SI", 1,0)+IF(L28="SI", 1,0)+IF(L62="SI", 1,0)+IF(L71="SI", 1,0)+IF(L61="SI", 1,0)+IF(L50="SI", 1,0)+IF(L30="SI", 1,0)+IF(L35="SI", 1,0)+IF(L60="SI", 1,0)+IF(L55="SI", 1,0)+IF(L29="SI", 1,0)</f>
        <v>0</v>
      </c>
    </row>
    <row r="79" spans="2:12" ht="22.15" hidden="1" customHeight="1">
      <c r="B79" s="51"/>
      <c r="C79" s="131" t="s">
        <v>101</v>
      </c>
      <c r="D79" s="153">
        <f>IF(D54="SI", 1,0)+IF(D70="SI", 1,0)+IF(D33="SI", 1,0)+IF(D66="SI", 1,0)+IF(D27="SI", 1,0)+IF(D64="SI", 1,0)+IF(D68="SI", 1,0)+IF(D73="SI", 1,0)</f>
        <v>0</v>
      </c>
      <c r="E79" s="144"/>
      <c r="F79" s="51"/>
      <c r="G79" s="131" t="s">
        <v>101</v>
      </c>
      <c r="H79" s="153">
        <f>IF(H54="SI", 1,0)+IF(H70="SI", 1,0)+IF(H33="SI", 1,0)+IF(H66="SI", 1,0)+IF(H27="SI", 1,0)+IF(H64="SI", 1,0)+IF(H68="SI", 1,0)+IF(H73="SI", 1,0)</f>
        <v>0</v>
      </c>
      <c r="I79" s="154"/>
      <c r="J79" s="51"/>
      <c r="K79" s="131" t="s">
        <v>101</v>
      </c>
      <c r="L79" s="153">
        <f>IF(L32="SI", 1,0)+IF(L64="SI", 1,0)+IF(L68="SI", 1,0)+IF(L66="SI", 1,0)+IF(L70="SI", 1,0)+IF(L34="SI", 1,0)+IF(L51="SI", 1,0)+IF(L54="SI", 1,0)+IF(L67="SI", 1,0)+IF(L69="SI", 1,0)+IF(L65="SI", 1,0)+IF(L27="SI", 1,0)+IF(L33="SI", 1,0)+IF(L72="SI", 1,0)</f>
        <v>0</v>
      </c>
    </row>
    <row r="80" spans="2:12" ht="28.35" customHeight="1"/>
    <row r="81" spans="2:14" ht="28.35" customHeight="1">
      <c r="B81" s="290" t="s">
        <v>102</v>
      </c>
      <c r="C81" s="290"/>
      <c r="D81" s="290"/>
      <c r="E81" s="290"/>
      <c r="F81" s="290"/>
      <c r="G81" s="290"/>
      <c r="H81" s="290"/>
      <c r="I81" s="290"/>
      <c r="J81" s="290"/>
      <c r="K81" s="290"/>
      <c r="L81" s="290"/>
    </row>
    <row r="82" spans="2:14" ht="21" customHeight="1">
      <c r="B82" s="67"/>
      <c r="C82" s="104" t="s">
        <v>103</v>
      </c>
      <c r="D82" s="297" t="s">
        <v>104</v>
      </c>
      <c r="E82" s="298"/>
      <c r="F82" s="298"/>
      <c r="G82" s="298"/>
      <c r="H82" s="298"/>
      <c r="I82" s="298"/>
      <c r="J82" s="298"/>
      <c r="K82" s="297" t="s">
        <v>105</v>
      </c>
      <c r="L82" s="305"/>
    </row>
    <row r="83" spans="2:14" ht="89.1" customHeight="1">
      <c r="B83" s="20"/>
      <c r="C83" s="19">
        <f>D20</f>
        <v>0</v>
      </c>
      <c r="D83" s="299" t="str">
        <f>_xlfn.CONCAT("Según los datos reportados, la cantidad de material que está poniendo en el mercado con su producto"," ",D20," ","es"," ",D74,"."," ","Cuenta con una mezcla de"," ",D24," ","materiales."," ",IF(D76&gt;0,_xlfn.CONCAT(D76," ","material(es) con cadena(s) con un nivel medio-alto de consolidación,")," ")," ",IF(D77&gt;0,_xlfn.CONCAT(D77," ","material(es) con cadena(s) con un nivel medio de consolidación,")," ")," ",IF(D78&gt;0,_xlfn.CONCAT(D78," ","material(es) con cadena(s) con nivel medio bajo de consolidación,")," ")," ",IF(D79&gt;0, _xlfn.CONCAT(D79," ","material(es) con cadena(s) con nivel bajo de consolidación."),""))</f>
        <v xml:space="preserve">Según los datos reportados, la cantidad de material que está poniendo en el mercado con su producto  es 0. Cuenta con una mezcla de 0 materiales.       </v>
      </c>
      <c r="E83" s="300"/>
      <c r="F83" s="300"/>
      <c r="G83" s="300"/>
      <c r="H83" s="300"/>
      <c r="I83" s="300"/>
      <c r="J83" s="301"/>
      <c r="K83" s="287" t="str">
        <f>IFERROR(Hoja2!R3," ")</f>
        <v xml:space="preserve"> </v>
      </c>
      <c r="L83" s="288"/>
      <c r="M83" s="8"/>
      <c r="N83" s="8"/>
    </row>
    <row r="84" spans="2:14" ht="89.1" customHeight="1">
      <c r="B84" s="20"/>
      <c r="C84" s="19">
        <f>H20</f>
        <v>0</v>
      </c>
      <c r="D84" s="299" t="str">
        <f>_xlfn.CONCAT("Según los datos reportados, la cantidad de material que está poniendo en el mercado con su producto"," ",H20," ","es"," ",H74,"."," ","Cuenta con una mezcla de"," ",H24," ","materiales."," ",IF(H76&gt;0,_xlfn.CONCAT(H76," ","material(es) con cadena(s) con un nivel medio-alto de consolidación,")," "), " ", IF(H77&gt;0,_xlfn.CONCAT(H77," ","material(es) con cadena(s) con un nivel medio de consolidación,")," ")," ",IF(H78&gt;0,_xlfn.CONCAT(H78," ","material(es) con cadena(s) con nivel medio bajo de consolidación,")," ")," ",IF(H79&gt;0, _xlfn.CONCAT(H79," ","material(es) con cadena(s) con nivel bajo de consolidación."),""))</f>
        <v xml:space="preserve">Según los datos reportados, la cantidad de material que está poniendo en el mercado con su producto  es 0. Cuenta con una mezcla de 0 materiales.       </v>
      </c>
      <c r="E84" s="300"/>
      <c r="F84" s="300"/>
      <c r="G84" s="300"/>
      <c r="H84" s="300"/>
      <c r="I84" s="300"/>
      <c r="J84" s="301"/>
      <c r="K84" s="287" t="str">
        <f>IFERROR(Hoja2!R4," ")</f>
        <v xml:space="preserve"> </v>
      </c>
      <c r="L84" s="288"/>
      <c r="M84" s="8"/>
      <c r="N84" s="8"/>
    </row>
    <row r="85" spans="2:14" ht="89.1" customHeight="1">
      <c r="B85" s="20"/>
      <c r="C85" s="19">
        <f>L20</f>
        <v>0</v>
      </c>
      <c r="D85" s="299" t="str">
        <f>_xlfn.CONCAT("Según los datos reportados, la cantidad de material que está poniendo en el mercado con su producto"," ",L20," ","es"," ",L74,"."," ","Cuenta con una mezcla de"," ",L24," ","materiales."," ",IF(L76&gt;0,_xlfn.CONCAT(L76," ","material(es) con cadena(s) con un nivel medio-alto de consolidación,")," "), " ", IF(L77&gt;0,_xlfn.CONCAT(L77," ","material(es) con cadena(s) con un nivel medio de consolidación,")," ")," ",IF(L78&gt;0,_xlfn.CONCAT(L78," ","material(es) con cadena(s) con nivel medio bajo de consolidación,")," ")," ",IF(L79&gt;0, _xlfn.CONCAT(L79," ","material(es) con cadena(s) con nivel bajo de consolidación."),""))</f>
        <v xml:space="preserve">Según los datos reportados, la cantidad de material que está poniendo en el mercado con su producto  es 0. Cuenta con una mezcla de 0 materiales.       </v>
      </c>
      <c r="E85" s="300"/>
      <c r="F85" s="300"/>
      <c r="G85" s="300"/>
      <c r="H85" s="300"/>
      <c r="I85" s="300"/>
      <c r="J85" s="301"/>
      <c r="K85" s="287" t="str">
        <f>IFERROR(Hoja2!R5, "")</f>
        <v xml:space="preserve"> </v>
      </c>
      <c r="L85" s="288"/>
      <c r="M85" s="18"/>
      <c r="N85" s="18"/>
    </row>
    <row r="86" spans="2:14"/>
    <row r="87" spans="2:14" ht="100.35" customHeight="1">
      <c r="B87" s="155" t="s">
        <v>106</v>
      </c>
      <c r="C87" s="21" t="s">
        <v>107</v>
      </c>
      <c r="D87" s="302" t="s">
        <v>103</v>
      </c>
      <c r="E87" s="303"/>
      <c r="F87" s="303"/>
      <c r="G87" s="303"/>
      <c r="H87" s="303"/>
      <c r="I87" s="303"/>
      <c r="J87" s="303"/>
      <c r="K87" s="303"/>
      <c r="L87" s="304"/>
      <c r="M87" s="56" t="str">
        <f>D87</f>
        <v>Producto</v>
      </c>
    </row>
    <row r="88" spans="2:14"/>
    <row r="89" spans="2:14"/>
    <row r="90" spans="2:14">
      <c r="D90" s="294"/>
      <c r="E90" s="294"/>
      <c r="F90" s="294"/>
      <c r="G90" s="294"/>
      <c r="H90" s="294"/>
      <c r="I90" s="294"/>
      <c r="J90" s="294"/>
      <c r="K90" s="294"/>
      <c r="L90" s="294"/>
    </row>
    <row r="91" spans="2:14">
      <c r="D91" s="291"/>
      <c r="E91" s="291"/>
      <c r="F91" s="291"/>
      <c r="G91" s="291"/>
      <c r="H91" s="291"/>
      <c r="I91" s="291"/>
      <c r="J91" s="291"/>
      <c r="K91" s="291"/>
      <c r="L91" s="291"/>
    </row>
    <row r="92" spans="2:14"/>
    <row r="93" spans="2:14"/>
    <row r="94" spans="2:14"/>
    <row r="95" spans="2:14"/>
    <row r="96" spans="2:14"/>
    <row r="97" spans="1:3" ht="39" customHeight="1">
      <c r="A97" s="277" t="s">
        <v>108</v>
      </c>
      <c r="B97" s="278"/>
      <c r="C97" s="278"/>
    </row>
  </sheetData>
  <mergeCells count="41">
    <mergeCell ref="F8:L8"/>
    <mergeCell ref="F11:L11"/>
    <mergeCell ref="K84:L84"/>
    <mergeCell ref="B15:L15"/>
    <mergeCell ref="B12:D12"/>
    <mergeCell ref="F12:L12"/>
    <mergeCell ref="B25:B73"/>
    <mergeCell ref="J25:J73"/>
    <mergeCell ref="F25:F73"/>
    <mergeCell ref="B1:L1"/>
    <mergeCell ref="D90:L90"/>
    <mergeCell ref="C25:D25"/>
    <mergeCell ref="G25:H25"/>
    <mergeCell ref="D82:J82"/>
    <mergeCell ref="D83:J83"/>
    <mergeCell ref="D84:J84"/>
    <mergeCell ref="D85:J85"/>
    <mergeCell ref="K25:L25"/>
    <mergeCell ref="D87:L87"/>
    <mergeCell ref="B81:L81"/>
    <mergeCell ref="K82:L82"/>
    <mergeCell ref="K83:L83"/>
    <mergeCell ref="B2:L2"/>
    <mergeCell ref="F13:N13"/>
    <mergeCell ref="F9:L9"/>
    <mergeCell ref="A97:C97"/>
    <mergeCell ref="B13:D13"/>
    <mergeCell ref="B3:L4"/>
    <mergeCell ref="B5:L5"/>
    <mergeCell ref="B10:D10"/>
    <mergeCell ref="F10:L10"/>
    <mergeCell ref="B11:D11"/>
    <mergeCell ref="B8:D8"/>
    <mergeCell ref="B9:D9"/>
    <mergeCell ref="K85:L85"/>
    <mergeCell ref="B7:L7"/>
    <mergeCell ref="B17:L17"/>
    <mergeCell ref="D91:L91"/>
    <mergeCell ref="B18:D18"/>
    <mergeCell ref="F18:H18"/>
    <mergeCell ref="J18:L18"/>
  </mergeCells>
  <conditionalFormatting sqref="K83:L85">
    <cfRule type="cellIs" dxfId="11" priority="1" operator="equal">
      <formula>1</formula>
    </cfRule>
  </conditionalFormatting>
  <dataValidations count="6">
    <dataValidation type="list" allowBlank="1" showInputMessage="1" showErrorMessage="1" sqref="E10:E12" xr:uid="{04FA08F5-9A26-49D1-AFDC-B91F3C5877B8}">
      <formula1>"Seleccione, Si, No, "</formula1>
    </dataValidation>
    <dataValidation type="list" allowBlank="1" showInputMessage="1" showErrorMessage="1" sqref="D87:L87" xr:uid="{43F51DAE-9EC1-AB47-B0B1-21EC1D19637F}">
      <formula1>$C$82:$C$85</formula1>
    </dataValidation>
    <dataValidation type="list" allowBlank="1" showInputMessage="1" showErrorMessage="1" sqref="E8" xr:uid="{027A761C-AA1C-4674-86A0-264DA9D7FF16}">
      <formula1>"Seleccione,Grande,Mediana, Pequeña, Micro, "</formula1>
    </dataValidation>
    <dataValidation type="list" allowBlank="1" showInputMessage="1" showErrorMessage="1" sqref="E9" xr:uid="{63A6F01D-A455-4D77-8FD3-317D9AE0C883}">
      <formula1>"Seleccione, Alto, Medio, Bajo, "</formula1>
    </dataValidation>
    <dataValidation type="list" allowBlank="1" showInputMessage="1" showErrorMessage="1" sqref="E26:E73" xr:uid="{6EE6C01C-48EA-4F84-B665-3D8D859A5ED1}">
      <formula1>"SI, NO, "</formula1>
    </dataValidation>
    <dataValidation type="list" allowBlank="1" showInputMessage="1" showErrorMessage="1" sqref="H26:H73 L26:L73 D26:D73" xr:uid="{F165BC6F-9673-43C1-BAD0-456DF9CCDB51}">
      <formula1>"SELECCIONE,SI,NO"</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1B3061-DA1E-46B4-B868-ECF4CE6EB58F}">
  <sheetPr codeName="Hoja15">
    <tabColor rgb="FFD0F1EF"/>
  </sheetPr>
  <dimension ref="A1:U81"/>
  <sheetViews>
    <sheetView showGridLines="0" topLeftCell="A58" zoomScale="51" zoomScaleNormal="110" workbookViewId="0"/>
  </sheetViews>
  <sheetFormatPr defaultColWidth="0"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21" width="0" hidden="1" customWidth="1"/>
    <col min="22"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437</v>
      </c>
      <c r="E6" s="161"/>
      <c r="F6" s="61"/>
      <c r="G6" s="61"/>
      <c r="H6" s="61"/>
      <c r="I6" s="61"/>
      <c r="J6" s="61"/>
      <c r="K6" s="61"/>
      <c r="L6" s="62"/>
    </row>
    <row r="7" spans="2:18" ht="15" thickBot="1"/>
    <row r="8" spans="2:18" ht="15.95" thickBot="1">
      <c r="B8" s="485" t="s">
        <v>190</v>
      </c>
      <c r="C8" s="486"/>
      <c r="D8" s="472" t="s">
        <v>438</v>
      </c>
      <c r="E8" s="473"/>
      <c r="F8" s="473"/>
      <c r="G8" s="473"/>
      <c r="H8" s="473"/>
      <c r="I8" s="473"/>
      <c r="J8" s="473"/>
      <c r="K8" s="473"/>
      <c r="L8" s="474"/>
    </row>
    <row r="9" spans="2:18" ht="67.349999999999994" customHeight="1" thickBot="1">
      <c r="B9" s="490" t="s">
        <v>255</v>
      </c>
      <c r="C9" s="491"/>
      <c r="D9" s="492" t="s">
        <v>439</v>
      </c>
      <c r="E9" s="493"/>
      <c r="F9" s="493"/>
      <c r="G9" s="493"/>
      <c r="H9" s="493"/>
      <c r="I9" s="493"/>
      <c r="J9" s="493"/>
      <c r="K9" s="493"/>
      <c r="L9" s="494"/>
    </row>
    <row r="10" spans="2:18" ht="27" customHeight="1" thickBot="1">
      <c r="B10" s="457" t="s">
        <v>194</v>
      </c>
      <c r="C10" s="458"/>
      <c r="D10" s="497">
        <f>COUNTIF(J14:J43,"SI")/COUNTIF(I14:I43,1)</f>
        <v>0</v>
      </c>
      <c r="E10" s="435"/>
      <c r="F10" s="435"/>
      <c r="G10" s="435"/>
      <c r="H10" s="435"/>
      <c r="I10" s="435"/>
      <c r="J10" s="435"/>
      <c r="K10" s="435"/>
      <c r="L10" s="435"/>
      <c r="N10" s="65">
        <f>D10</f>
        <v>0</v>
      </c>
    </row>
    <row r="11" spans="2:18" ht="8.1" customHeight="1" thickBot="1">
      <c r="B11" s="359"/>
      <c r="C11" s="359"/>
      <c r="D11" s="359"/>
      <c r="E11" s="359"/>
      <c r="F11" s="359"/>
      <c r="G11" s="359"/>
      <c r="H11" s="359"/>
      <c r="I11" s="359"/>
      <c r="J11" s="359"/>
      <c r="K11" s="359"/>
      <c r="L11" s="359"/>
    </row>
    <row r="12" spans="2:18" ht="60.6" customHeight="1" thickBot="1">
      <c r="B12" s="498" t="s">
        <v>440</v>
      </c>
      <c r="C12" s="498"/>
      <c r="D12" s="487" t="s">
        <v>441</v>
      </c>
      <c r="E12" s="487"/>
      <c r="F12" s="487"/>
      <c r="G12" s="487"/>
      <c r="H12" s="487"/>
      <c r="I12" s="487"/>
      <c r="J12" s="487"/>
      <c r="K12" s="487"/>
      <c r="L12" s="488"/>
    </row>
    <row r="13" spans="2:18" ht="15.95" thickBot="1">
      <c r="B13" s="495" t="s">
        <v>195</v>
      </c>
      <c r="C13" s="324"/>
      <c r="D13" s="324"/>
      <c r="E13" s="324"/>
      <c r="F13" s="324"/>
      <c r="G13" s="324"/>
      <c r="H13" s="496"/>
      <c r="I13" s="70"/>
      <c r="J13" s="217"/>
      <c r="K13" s="82" t="s">
        <v>196</v>
      </c>
      <c r="L13" s="83" t="s">
        <v>197</v>
      </c>
    </row>
    <row r="14" spans="2:18" ht="15" customHeight="1">
      <c r="B14" s="350" t="s">
        <v>198</v>
      </c>
      <c r="C14" s="351"/>
      <c r="D14" s="356" t="s">
        <v>201</v>
      </c>
      <c r="E14" s="356"/>
      <c r="F14" s="356"/>
      <c r="G14" s="356"/>
      <c r="H14" s="356"/>
      <c r="I14" s="218">
        <f>IF(D14&lt;&gt;"",IF(OR(K14="NO",K14="SI",K14="Seleccione"),1,0),0)</f>
        <v>1</v>
      </c>
      <c r="J14" s="206" t="str">
        <f t="shared" ref="J14:J43" si="0">IF(D14="",0,K14)</f>
        <v>Seleccione</v>
      </c>
      <c r="K14" s="225" t="s">
        <v>5</v>
      </c>
      <c r="L14" s="33"/>
    </row>
    <row r="15" spans="2:18" ht="15.6">
      <c r="B15" s="352"/>
      <c r="C15" s="353"/>
      <c r="D15" s="357" t="s">
        <v>202</v>
      </c>
      <c r="E15" s="357"/>
      <c r="F15" s="357"/>
      <c r="G15" s="357"/>
      <c r="H15" s="357"/>
      <c r="I15" s="219">
        <f t="shared" ref="I15:I43" si="1">IF(D15&lt;&gt;"",IF(OR(K15="NO",K15="SI",K15="Seleccione"),1,0),0)</f>
        <v>1</v>
      </c>
      <c r="J15" s="206" t="str">
        <f t="shared" si="0"/>
        <v>Seleccione</v>
      </c>
      <c r="K15" s="223" t="s">
        <v>5</v>
      </c>
      <c r="L15" s="34"/>
    </row>
    <row r="16" spans="2:18" ht="15.6">
      <c r="B16" s="352"/>
      <c r="C16" s="353"/>
      <c r="D16" s="357" t="s">
        <v>203</v>
      </c>
      <c r="E16" s="357"/>
      <c r="F16" s="357"/>
      <c r="G16" s="357"/>
      <c r="H16" s="357"/>
      <c r="I16" s="219">
        <f t="shared" si="1"/>
        <v>1</v>
      </c>
      <c r="J16" s="206" t="str">
        <f t="shared" si="0"/>
        <v>Seleccione</v>
      </c>
      <c r="K16" s="223" t="s">
        <v>5</v>
      </c>
      <c r="L16" s="34"/>
    </row>
    <row r="17" spans="2:12" ht="15.6">
      <c r="B17" s="352"/>
      <c r="C17" s="353"/>
      <c r="D17" s="357" t="s">
        <v>204</v>
      </c>
      <c r="E17" s="357"/>
      <c r="F17" s="357"/>
      <c r="G17" s="357"/>
      <c r="H17" s="357"/>
      <c r="I17" s="219">
        <f t="shared" si="1"/>
        <v>1</v>
      </c>
      <c r="J17" s="206" t="str">
        <f t="shared" si="0"/>
        <v>Seleccione</v>
      </c>
      <c r="K17" s="223" t="s">
        <v>5</v>
      </c>
      <c r="L17" s="34"/>
    </row>
    <row r="18" spans="2:12" ht="15.6">
      <c r="B18" s="352"/>
      <c r="C18" s="353"/>
      <c r="D18" s="357" t="s">
        <v>257</v>
      </c>
      <c r="E18" s="357"/>
      <c r="F18" s="357"/>
      <c r="G18" s="357"/>
      <c r="H18" s="357"/>
      <c r="I18" s="219">
        <f t="shared" si="1"/>
        <v>1</v>
      </c>
      <c r="J18" s="206" t="str">
        <f t="shared" si="0"/>
        <v>Seleccione</v>
      </c>
      <c r="K18" s="223" t="s">
        <v>5</v>
      </c>
      <c r="L18" s="34"/>
    </row>
    <row r="19" spans="2:12" ht="15" customHeight="1">
      <c r="B19" s="352"/>
      <c r="C19" s="353"/>
      <c r="D19" s="357" t="s">
        <v>205</v>
      </c>
      <c r="E19" s="357"/>
      <c r="F19" s="357"/>
      <c r="G19" s="357"/>
      <c r="H19" s="357"/>
      <c r="I19" s="219">
        <f t="shared" si="1"/>
        <v>1</v>
      </c>
      <c r="J19" s="206" t="str">
        <f t="shared" si="0"/>
        <v>Seleccione</v>
      </c>
      <c r="K19" s="223" t="s">
        <v>5</v>
      </c>
      <c r="L19" s="34"/>
    </row>
    <row r="20" spans="2:12" ht="15" customHeight="1">
      <c r="B20" s="352"/>
      <c r="C20" s="353"/>
      <c r="D20" s="366"/>
      <c r="E20" s="366"/>
      <c r="F20" s="366"/>
      <c r="G20" s="366"/>
      <c r="H20" s="366"/>
      <c r="I20" s="219">
        <f t="shared" si="1"/>
        <v>0</v>
      </c>
      <c r="J20" s="206">
        <f t="shared" si="0"/>
        <v>0</v>
      </c>
      <c r="K20" s="223" t="s">
        <v>5</v>
      </c>
      <c r="L20" s="34"/>
    </row>
    <row r="21" spans="2:12" ht="15" customHeight="1">
      <c r="B21" s="352"/>
      <c r="C21" s="353"/>
      <c r="D21" s="366"/>
      <c r="E21" s="366"/>
      <c r="F21" s="366"/>
      <c r="G21" s="366"/>
      <c r="H21" s="366"/>
      <c r="I21" s="219">
        <f t="shared" si="1"/>
        <v>0</v>
      </c>
      <c r="J21" s="206">
        <f t="shared" si="0"/>
        <v>0</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356" t="s">
        <v>209</v>
      </c>
      <c r="E26" s="356"/>
      <c r="F26" s="356"/>
      <c r="G26" s="356"/>
      <c r="H26" s="356"/>
      <c r="I26" s="218">
        <f t="shared" si="1"/>
        <v>1</v>
      </c>
      <c r="J26" s="206" t="str">
        <f t="shared" si="0"/>
        <v>Seleccione</v>
      </c>
      <c r="K26" s="225" t="s">
        <v>5</v>
      </c>
      <c r="L26" s="33"/>
    </row>
    <row r="27" spans="2:12" ht="15.6">
      <c r="B27" s="352"/>
      <c r="C27" s="353"/>
      <c r="D27" s="357" t="s">
        <v>442</v>
      </c>
      <c r="E27" s="357"/>
      <c r="F27" s="357"/>
      <c r="G27" s="357"/>
      <c r="H27" s="357"/>
      <c r="I27" s="219">
        <f t="shared" si="1"/>
        <v>1</v>
      </c>
      <c r="J27" s="206" t="str">
        <f t="shared" si="0"/>
        <v>Seleccione</v>
      </c>
      <c r="K27" s="223" t="s">
        <v>5</v>
      </c>
      <c r="L27" s="34"/>
    </row>
    <row r="28" spans="2:12" ht="15" customHeight="1">
      <c r="B28" s="352"/>
      <c r="C28" s="353"/>
      <c r="D28" s="357" t="s">
        <v>443</v>
      </c>
      <c r="E28" s="357"/>
      <c r="F28" s="357"/>
      <c r="G28" s="357"/>
      <c r="H28" s="357"/>
      <c r="I28" s="219">
        <f t="shared" si="1"/>
        <v>1</v>
      </c>
      <c r="J28" s="206" t="str">
        <f t="shared" si="0"/>
        <v>Seleccione</v>
      </c>
      <c r="K28" s="223" t="s">
        <v>5</v>
      </c>
      <c r="L28" s="34"/>
    </row>
    <row r="29" spans="2:12" ht="15" customHeight="1">
      <c r="B29" s="352"/>
      <c r="C29" s="353"/>
      <c r="D29" s="357"/>
      <c r="E29" s="357"/>
      <c r="F29" s="357"/>
      <c r="G29" s="357"/>
      <c r="H29" s="357"/>
      <c r="I29" s="219">
        <f t="shared" si="1"/>
        <v>0</v>
      </c>
      <c r="J29" s="206">
        <f t="shared" si="0"/>
        <v>0</v>
      </c>
      <c r="K29" s="223" t="s">
        <v>5</v>
      </c>
      <c r="L29" s="34"/>
    </row>
    <row r="30" spans="2:12" ht="15" customHeight="1">
      <c r="B30" s="352"/>
      <c r="C30" s="353"/>
      <c r="D30" s="357"/>
      <c r="E30" s="357"/>
      <c r="F30" s="357"/>
      <c r="G30" s="357"/>
      <c r="H30" s="357"/>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5" customHeight="1">
      <c r="B32" s="350" t="s">
        <v>261</v>
      </c>
      <c r="C32" s="351"/>
      <c r="D32" s="450" t="s">
        <v>444</v>
      </c>
      <c r="E32" s="450"/>
      <c r="F32" s="450"/>
      <c r="G32" s="450"/>
      <c r="H32" s="450"/>
      <c r="I32" s="218">
        <f t="shared" si="1"/>
        <v>1</v>
      </c>
      <c r="J32" s="206" t="str">
        <f t="shared" si="0"/>
        <v>Seleccione</v>
      </c>
      <c r="K32" s="225" t="s">
        <v>5</v>
      </c>
      <c r="L32" s="33"/>
    </row>
    <row r="33" spans="2:12" ht="15.6">
      <c r="B33" s="352"/>
      <c r="C33" s="353"/>
      <c r="D33" s="371" t="s">
        <v>445</v>
      </c>
      <c r="E33" s="371"/>
      <c r="F33" s="371"/>
      <c r="G33" s="371"/>
      <c r="H33" s="371"/>
      <c r="I33" s="219">
        <f t="shared" si="1"/>
        <v>1</v>
      </c>
      <c r="J33" s="206" t="str">
        <f t="shared" si="0"/>
        <v>Seleccione</v>
      </c>
      <c r="K33" s="223" t="s">
        <v>5</v>
      </c>
      <c r="L33" s="34"/>
    </row>
    <row r="34" spans="2:12" ht="15.6">
      <c r="B34" s="352"/>
      <c r="C34" s="353"/>
      <c r="D34" s="371" t="s">
        <v>446</v>
      </c>
      <c r="E34" s="371"/>
      <c r="F34" s="371"/>
      <c r="G34" s="371"/>
      <c r="H34" s="371"/>
      <c r="I34" s="219">
        <f t="shared" si="1"/>
        <v>1</v>
      </c>
      <c r="J34" s="206" t="str">
        <f t="shared" si="0"/>
        <v>Seleccione</v>
      </c>
      <c r="K34" s="223" t="s">
        <v>5</v>
      </c>
      <c r="L34" s="34"/>
    </row>
    <row r="35" spans="2:12" ht="15.6">
      <c r="B35" s="352"/>
      <c r="C35" s="353"/>
      <c r="D35" s="371" t="s">
        <v>426</v>
      </c>
      <c r="E35" s="371"/>
      <c r="F35" s="371"/>
      <c r="G35" s="371"/>
      <c r="H35" s="371"/>
      <c r="I35" s="219">
        <f t="shared" si="1"/>
        <v>1</v>
      </c>
      <c r="J35" s="206" t="str">
        <f t="shared" si="0"/>
        <v>Seleccione</v>
      </c>
      <c r="K35" s="223" t="s">
        <v>5</v>
      </c>
      <c r="L35" s="34"/>
    </row>
    <row r="36" spans="2:12" ht="15.6">
      <c r="B36" s="352"/>
      <c r="C36" s="353"/>
      <c r="D36" s="371" t="s">
        <v>427</v>
      </c>
      <c r="E36" s="371"/>
      <c r="F36" s="371"/>
      <c r="G36" s="371"/>
      <c r="H36" s="371"/>
      <c r="I36" s="219">
        <f t="shared" si="1"/>
        <v>1</v>
      </c>
      <c r="J36" s="206" t="str">
        <f t="shared" si="0"/>
        <v>Seleccione</v>
      </c>
      <c r="K36" s="223" t="s">
        <v>5</v>
      </c>
      <c r="L36" s="34"/>
    </row>
    <row r="37" spans="2:12" ht="15.6">
      <c r="B37" s="352"/>
      <c r="C37" s="353"/>
      <c r="D37" s="371" t="s">
        <v>404</v>
      </c>
      <c r="E37" s="371"/>
      <c r="F37" s="371"/>
      <c r="G37" s="371"/>
      <c r="H37" s="371"/>
      <c r="I37" s="219">
        <f t="shared" si="1"/>
        <v>1</v>
      </c>
      <c r="J37" s="206" t="str">
        <f t="shared" si="0"/>
        <v>Seleccione</v>
      </c>
      <c r="K37" s="223" t="s">
        <v>5</v>
      </c>
      <c r="L37" s="34"/>
    </row>
    <row r="38" spans="2:12" ht="15.6">
      <c r="B38" s="352"/>
      <c r="C38" s="353"/>
      <c r="D38" s="371" t="s">
        <v>447</v>
      </c>
      <c r="E38" s="371"/>
      <c r="F38" s="371"/>
      <c r="G38" s="371"/>
      <c r="H38" s="371"/>
      <c r="I38" s="219">
        <f t="shared" si="1"/>
        <v>1</v>
      </c>
      <c r="J38" s="206" t="str">
        <f t="shared" si="0"/>
        <v>Seleccione</v>
      </c>
      <c r="K38" s="223" t="s">
        <v>5</v>
      </c>
      <c r="L38" s="34"/>
    </row>
    <row r="39" spans="2:12" ht="15" customHeight="1">
      <c r="B39" s="352"/>
      <c r="C39" s="353"/>
      <c r="D39" s="357" t="s">
        <v>448</v>
      </c>
      <c r="E39" s="357"/>
      <c r="F39" s="357"/>
      <c r="G39" s="357"/>
      <c r="H39" s="357"/>
      <c r="I39" s="219">
        <f t="shared" si="1"/>
        <v>1</v>
      </c>
      <c r="J39" s="206" t="str">
        <f t="shared" si="0"/>
        <v>Seleccione</v>
      </c>
      <c r="K39" s="223" t="s">
        <v>5</v>
      </c>
      <c r="L39" s="34"/>
    </row>
    <row r="40" spans="2:12" ht="15" customHeight="1">
      <c r="B40" s="352"/>
      <c r="C40" s="353"/>
      <c r="D40" s="366"/>
      <c r="E40" s="366"/>
      <c r="F40" s="366"/>
      <c r="G40" s="366"/>
      <c r="H40" s="366"/>
      <c r="I40" s="219">
        <f t="shared" si="1"/>
        <v>0</v>
      </c>
      <c r="J40" s="206">
        <f t="shared" si="0"/>
        <v>0</v>
      </c>
      <c r="K40" s="223" t="s">
        <v>5</v>
      </c>
      <c r="L40" s="34"/>
    </row>
    <row r="41" spans="2:12" ht="15" customHeight="1">
      <c r="B41" s="352"/>
      <c r="C41" s="353"/>
      <c r="D41" s="366"/>
      <c r="E41" s="366"/>
      <c r="F41" s="366"/>
      <c r="G41" s="366"/>
      <c r="H41" s="366"/>
      <c r="I41" s="219">
        <f t="shared" si="1"/>
        <v>0</v>
      </c>
      <c r="J41" s="206">
        <f t="shared" si="0"/>
        <v>0</v>
      </c>
      <c r="K41" s="223" t="s">
        <v>5</v>
      </c>
      <c r="L41" s="34"/>
    </row>
    <row r="42" spans="2:12" ht="15" customHeight="1">
      <c r="B42" s="352"/>
      <c r="C42" s="353"/>
      <c r="D42" s="366"/>
      <c r="E42" s="366"/>
      <c r="F42" s="366"/>
      <c r="G42" s="366"/>
      <c r="H42" s="366"/>
      <c r="I42" s="219">
        <f t="shared" si="1"/>
        <v>0</v>
      </c>
      <c r="J42" s="206">
        <f t="shared" si="0"/>
        <v>0</v>
      </c>
      <c r="K42" s="223" t="s">
        <v>5</v>
      </c>
      <c r="L42" s="34"/>
    </row>
    <row r="43" spans="2:12" ht="15.95" thickBot="1">
      <c r="B43" s="354"/>
      <c r="C43" s="355"/>
      <c r="D43" s="499"/>
      <c r="E43" s="499"/>
      <c r="F43" s="499"/>
      <c r="G43" s="499"/>
      <c r="H43" s="499"/>
      <c r="I43" s="220">
        <f t="shared" si="1"/>
        <v>0</v>
      </c>
      <c r="J43" s="206">
        <f t="shared" si="0"/>
        <v>0</v>
      </c>
      <c r="K43" s="224" t="s">
        <v>5</v>
      </c>
      <c r="L43" s="35"/>
    </row>
    <row r="44" spans="2:12">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24"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350" t="s">
        <v>230</v>
      </c>
      <c r="C48" s="351"/>
      <c r="D48" s="351" t="s">
        <v>231</v>
      </c>
      <c r="E48" s="351"/>
      <c r="F48" s="351"/>
      <c r="G48" s="351"/>
      <c r="H48" s="351"/>
      <c r="I48" s="351"/>
      <c r="J48" s="351"/>
      <c r="K48" s="351"/>
      <c r="L48" s="383" t="s">
        <v>232</v>
      </c>
    </row>
    <row r="49" spans="2:12" ht="30.95">
      <c r="B49" s="352"/>
      <c r="C49" s="353"/>
      <c r="D49" s="151" t="s">
        <v>233</v>
      </c>
      <c r="E49" s="151" t="s">
        <v>234</v>
      </c>
      <c r="F49" s="151" t="s">
        <v>235</v>
      </c>
      <c r="G49" s="151" t="s">
        <v>236</v>
      </c>
      <c r="H49" s="151" t="s">
        <v>237</v>
      </c>
      <c r="I49" s="151"/>
      <c r="J49" s="151"/>
      <c r="K49" s="151" t="s">
        <v>238</v>
      </c>
      <c r="L49" s="384"/>
    </row>
    <row r="50" spans="2:12" ht="41.1" customHeight="1">
      <c r="B50" s="489" t="s">
        <v>449</v>
      </c>
      <c r="C50" s="138" t="s">
        <v>450</v>
      </c>
      <c r="D50" s="105"/>
      <c r="E50" s="105"/>
      <c r="F50" s="105"/>
      <c r="G50" s="105"/>
      <c r="H50" s="105"/>
      <c r="I50" s="105"/>
      <c r="J50" s="105"/>
      <c r="K50" s="105"/>
      <c r="L50" s="34"/>
    </row>
    <row r="51" spans="2:12" ht="41.1" customHeight="1">
      <c r="B51" s="481"/>
      <c r="C51" s="138" t="s">
        <v>451</v>
      </c>
      <c r="D51" s="15"/>
      <c r="E51" s="15"/>
      <c r="F51" s="15"/>
      <c r="G51" s="15"/>
      <c r="H51" s="15"/>
      <c r="I51" s="15"/>
      <c r="J51" s="15"/>
      <c r="K51" s="15"/>
      <c r="L51" s="34"/>
    </row>
    <row r="52" spans="2:12" ht="41.1" customHeight="1">
      <c r="B52" s="481"/>
      <c r="C52" s="138" t="s">
        <v>450</v>
      </c>
      <c r="D52" s="105"/>
      <c r="E52" s="105"/>
      <c r="F52" s="105"/>
      <c r="G52" s="105"/>
      <c r="H52" s="105"/>
      <c r="I52" s="105"/>
      <c r="J52" s="105"/>
      <c r="K52" s="105"/>
      <c r="L52" s="34"/>
    </row>
    <row r="53" spans="2:12" ht="41.1" customHeight="1">
      <c r="B53" s="481"/>
      <c r="C53" s="138" t="s">
        <v>451</v>
      </c>
      <c r="D53" s="15"/>
      <c r="E53" s="15"/>
      <c r="F53" s="15"/>
      <c r="G53" s="15"/>
      <c r="H53" s="15"/>
      <c r="I53" s="15"/>
      <c r="J53" s="15"/>
      <c r="K53" s="15"/>
      <c r="L53" s="34"/>
    </row>
    <row r="54" spans="2:12" ht="41.1" customHeight="1">
      <c r="B54" s="481"/>
      <c r="C54" s="138" t="s">
        <v>450</v>
      </c>
      <c r="D54" s="105"/>
      <c r="E54" s="105"/>
      <c r="F54" s="105"/>
      <c r="G54" s="105"/>
      <c r="H54" s="105"/>
      <c r="I54" s="105"/>
      <c r="J54" s="105"/>
      <c r="K54" s="105"/>
      <c r="L54" s="34"/>
    </row>
    <row r="55" spans="2:12" ht="41.1" customHeight="1">
      <c r="B55" s="481"/>
      <c r="C55" s="138" t="s">
        <v>451</v>
      </c>
      <c r="D55" s="15"/>
      <c r="E55" s="15"/>
      <c r="F55" s="15"/>
      <c r="G55" s="15"/>
      <c r="H55" s="15"/>
      <c r="I55" s="15"/>
      <c r="J55" s="15"/>
      <c r="K55" s="15"/>
      <c r="L55" s="34"/>
    </row>
    <row r="56" spans="2:12" ht="41.1" customHeight="1">
      <c r="B56" s="481"/>
      <c r="C56" s="138" t="s">
        <v>450</v>
      </c>
      <c r="D56" s="105"/>
      <c r="E56" s="105"/>
      <c r="F56" s="105"/>
      <c r="G56" s="105"/>
      <c r="H56" s="105"/>
      <c r="I56" s="105"/>
      <c r="J56" s="105"/>
      <c r="K56" s="105"/>
      <c r="L56" s="34"/>
    </row>
    <row r="57" spans="2:12" ht="41.1" customHeight="1">
      <c r="B57" s="481"/>
      <c r="C57" s="138" t="s">
        <v>451</v>
      </c>
      <c r="D57" s="15"/>
      <c r="E57" s="15"/>
      <c r="F57" s="15"/>
      <c r="G57" s="15"/>
      <c r="H57" s="15"/>
      <c r="I57" s="15"/>
      <c r="J57" s="15"/>
      <c r="K57" s="15"/>
      <c r="L57" s="34"/>
    </row>
    <row r="58" spans="2:12" ht="41.1" customHeight="1">
      <c r="B58" s="481"/>
      <c r="C58" s="138" t="s">
        <v>450</v>
      </c>
      <c r="D58" s="105"/>
      <c r="E58" s="105"/>
      <c r="F58" s="105"/>
      <c r="G58" s="105"/>
      <c r="H58" s="105"/>
      <c r="I58" s="105"/>
      <c r="J58" s="105"/>
      <c r="K58" s="105"/>
      <c r="L58" s="34"/>
    </row>
    <row r="59" spans="2:12" ht="41.1" customHeight="1">
      <c r="B59" s="481"/>
      <c r="C59" s="138" t="s">
        <v>451</v>
      </c>
      <c r="D59" s="15"/>
      <c r="E59" s="15"/>
      <c r="F59" s="15"/>
      <c r="G59" s="15"/>
      <c r="H59" s="15"/>
      <c r="I59" s="15"/>
      <c r="J59" s="15"/>
      <c r="K59" s="15"/>
      <c r="L59" s="34"/>
    </row>
    <row r="60" spans="2:12" ht="41.1" customHeight="1">
      <c r="B60" s="481"/>
      <c r="C60" s="138" t="s">
        <v>452</v>
      </c>
      <c r="D60" s="105"/>
      <c r="E60" s="105"/>
      <c r="F60" s="105"/>
      <c r="G60" s="105"/>
      <c r="H60" s="105"/>
      <c r="I60" s="141"/>
      <c r="J60" s="141"/>
      <c r="K60" s="105"/>
      <c r="L60" s="34"/>
    </row>
    <row r="61" spans="2:12" ht="49.9" customHeight="1" thickBot="1">
      <c r="B61" s="481"/>
      <c r="C61" s="159" t="s">
        <v>453</v>
      </c>
      <c r="D61" s="142" t="str">
        <f>IFERROR((((D51*D50)+(D52*D53)+(D54*D55)+(D56*D57)+(D58*D59))/D60)," ")</f>
        <v xml:space="preserve"> </v>
      </c>
      <c r="E61" s="142" t="str">
        <f t="shared" ref="E61:K61" si="2">IFERROR((((E51*E50)+(E52*E53)+(E54*E55)+(E56*E57)+(E58*E59))/E60)," ")</f>
        <v xml:space="preserve"> </v>
      </c>
      <c r="F61" s="142" t="str">
        <f t="shared" si="2"/>
        <v xml:space="preserve"> </v>
      </c>
      <c r="G61" s="142" t="str">
        <f t="shared" si="2"/>
        <v xml:space="preserve"> </v>
      </c>
      <c r="H61" s="142" t="str">
        <f t="shared" si="2"/>
        <v xml:space="preserve"> </v>
      </c>
      <c r="I61" s="142" t="str">
        <f t="shared" si="2"/>
        <v xml:space="preserve"> </v>
      </c>
      <c r="J61" s="142"/>
      <c r="K61" s="142" t="str">
        <f t="shared" si="2"/>
        <v xml:space="preserve"> </v>
      </c>
      <c r="L61" s="34"/>
    </row>
    <row r="62" spans="2:12" ht="34.9" customHeight="1">
      <c r="B62" s="385" t="s">
        <v>454</v>
      </c>
      <c r="C62" s="169" t="s">
        <v>244</v>
      </c>
      <c r="D62" s="110"/>
      <c r="E62" s="110"/>
      <c r="F62" s="110"/>
      <c r="G62" s="110"/>
      <c r="H62" s="110"/>
      <c r="I62" s="110"/>
      <c r="J62" s="110"/>
      <c r="K62" s="110"/>
      <c r="L62" s="33"/>
    </row>
    <row r="63" spans="2:12" ht="34.9" customHeight="1" thickBot="1">
      <c r="B63" s="386"/>
      <c r="C63" s="168" t="s">
        <v>242</v>
      </c>
      <c r="D63" s="188" t="str">
        <f>IFERROR(D61*D62*D60," ")</f>
        <v xml:space="preserve"> </v>
      </c>
      <c r="E63" s="188" t="str">
        <f>IFERROR(E61*E62*E60," ")</f>
        <v xml:space="preserve"> </v>
      </c>
      <c r="F63" s="188" t="str">
        <f t="shared" ref="F63:K63" si="3">IFERROR(F61*F62*F60," ")</f>
        <v xml:space="preserve"> </v>
      </c>
      <c r="G63" s="188" t="str">
        <f t="shared" si="3"/>
        <v xml:space="preserve"> </v>
      </c>
      <c r="H63" s="188" t="str">
        <f t="shared" si="3"/>
        <v xml:space="preserve"> </v>
      </c>
      <c r="I63" s="188" t="str">
        <f t="shared" si="3"/>
        <v xml:space="preserve"> </v>
      </c>
      <c r="J63" s="188"/>
      <c r="K63" s="188" t="str">
        <f t="shared" si="3"/>
        <v xml:space="preserve"> </v>
      </c>
      <c r="L63" s="35"/>
    </row>
    <row r="64" spans="2:12" ht="27" customHeight="1">
      <c r="B64" s="429" t="s">
        <v>245</v>
      </c>
      <c r="C64" s="430"/>
      <c r="D64" s="431"/>
      <c r="E64" s="431"/>
      <c r="F64" s="431"/>
      <c r="G64" s="431"/>
      <c r="H64" s="431"/>
      <c r="I64" s="431"/>
      <c r="J64" s="431"/>
      <c r="K64" s="431"/>
      <c r="L64" s="432"/>
    </row>
    <row r="65" spans="2:14" ht="69" customHeight="1" thickBot="1">
      <c r="B65" s="425" t="s">
        <v>246</v>
      </c>
      <c r="C65" s="426"/>
      <c r="D65" s="427" t="s">
        <v>455</v>
      </c>
      <c r="E65" s="427"/>
      <c r="F65" s="427"/>
      <c r="G65" s="427"/>
      <c r="H65" s="427"/>
      <c r="I65" s="427"/>
      <c r="J65" s="427"/>
      <c r="K65" s="427"/>
      <c r="L65" s="428"/>
    </row>
    <row r="66" spans="2:14" ht="36.6" customHeight="1">
      <c r="M66" s="47"/>
    </row>
    <row r="67" spans="2:14" ht="16.350000000000001" customHeight="1">
      <c r="M67" s="68"/>
      <c r="N67" s="68"/>
    </row>
    <row r="68" spans="2:14" ht="16.350000000000001" customHeight="1">
      <c r="M68" s="68"/>
      <c r="N68" s="68"/>
    </row>
    <row r="69" spans="2:14"/>
    <row r="70" spans="2:14" ht="15" thickBot="1"/>
    <row r="71" spans="2:14">
      <c r="I71" s="32"/>
      <c r="J71" s="44"/>
    </row>
    <row r="72" spans="2:14"/>
    <row r="73" spans="2:14">
      <c r="I73" s="63"/>
      <c r="J73" s="44"/>
    </row>
    <row r="74" spans="2:14"/>
    <row r="75" spans="2:14"/>
    <row r="76" spans="2:14"/>
    <row r="77" spans="2:14"/>
    <row r="78" spans="2:14"/>
    <row r="79" spans="2:14"/>
    <row r="80" spans="2:14"/>
    <row r="81"/>
  </sheetData>
  <mergeCells count="62">
    <mergeCell ref="B62:B63"/>
    <mergeCell ref="B65:C65"/>
    <mergeCell ref="D65:L65"/>
    <mergeCell ref="B64:C64"/>
    <mergeCell ref="D64:L64"/>
    <mergeCell ref="D28:H28"/>
    <mergeCell ref="D30:H30"/>
    <mergeCell ref="D29:H29"/>
    <mergeCell ref="D39:H39"/>
    <mergeCell ref="D40:H40"/>
    <mergeCell ref="D37:H37"/>
    <mergeCell ref="D38:H38"/>
    <mergeCell ref="D22:H22"/>
    <mergeCell ref="D21:H21"/>
    <mergeCell ref="L48:L49"/>
    <mergeCell ref="B26:C31"/>
    <mergeCell ref="D26:H26"/>
    <mergeCell ref="D27:H27"/>
    <mergeCell ref="D31:H31"/>
    <mergeCell ref="B44:L44"/>
    <mergeCell ref="B48:C49"/>
    <mergeCell ref="D48:K48"/>
    <mergeCell ref="D41:H41"/>
    <mergeCell ref="D42:H42"/>
    <mergeCell ref="D45:H45"/>
    <mergeCell ref="K45:L45"/>
    <mergeCell ref="D46:H46"/>
    <mergeCell ref="K46:L46"/>
    <mergeCell ref="D43:H43"/>
    <mergeCell ref="B32:C43"/>
    <mergeCell ref="D32:H32"/>
    <mergeCell ref="D33:H33"/>
    <mergeCell ref="D34:H34"/>
    <mergeCell ref="D35:H35"/>
    <mergeCell ref="D36:H36"/>
    <mergeCell ref="B50:B61"/>
    <mergeCell ref="B9:C9"/>
    <mergeCell ref="D9:L9"/>
    <mergeCell ref="B11:L11"/>
    <mergeCell ref="B13:H13"/>
    <mergeCell ref="B14:C25"/>
    <mergeCell ref="D14:H14"/>
    <mergeCell ref="D15:H15"/>
    <mergeCell ref="D16:H16"/>
    <mergeCell ref="D18:H18"/>
    <mergeCell ref="D25:H25"/>
    <mergeCell ref="B10:C10"/>
    <mergeCell ref="D10:L10"/>
    <mergeCell ref="B12:C12"/>
    <mergeCell ref="D23:H23"/>
    <mergeCell ref="D24:H24"/>
    <mergeCell ref="B8:C8"/>
    <mergeCell ref="D8:L8"/>
    <mergeCell ref="D12:L12"/>
    <mergeCell ref="D19:H19"/>
    <mergeCell ref="D20:H20"/>
    <mergeCell ref="D17:H17"/>
    <mergeCell ref="B1:L1"/>
    <mergeCell ref="B2:L2"/>
    <mergeCell ref="B4:C4"/>
    <mergeCell ref="B5:C5"/>
    <mergeCell ref="B6:C6"/>
  </mergeCells>
  <conditionalFormatting sqref="D10:E10">
    <cfRule type="dataBar" priority="1">
      <dataBar>
        <cfvo type="num" val="0"/>
        <cfvo type="num" val="1"/>
        <color rgb="FF6DBEB5"/>
      </dataBar>
      <extLst>
        <ext xmlns:x14="http://schemas.microsoft.com/office/spreadsheetml/2009/9/main" uri="{B025F937-C7B1-47D3-B67F-A62EFF666E3E}">
          <x14:id>{727473BC-703F-4862-A6F8-40DEF3932B90}</x14:id>
        </ext>
      </extLst>
    </cfRule>
  </conditionalFormatting>
  <dataValidations count="2">
    <dataValidation type="list" allowBlank="1" showInputMessage="1" showErrorMessage="1" sqref="K14:K43" xr:uid="{78AD93A7-414E-421E-A06F-39ABE86EFD19}">
      <formula1>"Seleccione, SI,NO, NoAplica"</formula1>
    </dataValidation>
    <dataValidation type="decimal" allowBlank="1" showInputMessage="1" showErrorMessage="1" sqref="D51:K51 D53:K53 D55:K55 D57:K57 D59:K59" xr:uid="{463A3C19-3AF3-4327-A1B0-6C2A5744D6AB}">
      <formula1>0</formula1>
      <formula2>1</formula2>
    </dataValidation>
  </dataValidations>
  <hyperlinks>
    <hyperlink ref="M64:N64" location="'2. Definamos '!A1" display="Volver" xr:uid="{E41D12E0-B8F5-4A9D-A907-745BDA785FDF}"/>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727473BC-703F-4862-A6F8-40DEF3932B90}">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3D6A90-FA2D-4870-87DF-471ABAAF0B16}">
  <sheetPr>
    <tabColor rgb="FFD0F1EF"/>
  </sheetPr>
  <dimension ref="B2:B102"/>
  <sheetViews>
    <sheetView topLeftCell="A2" workbookViewId="0">
      <selection activeCell="E1011" sqref="E1011"/>
    </sheetView>
  </sheetViews>
  <sheetFormatPr defaultColWidth="11.42578125" defaultRowHeight="14.45"/>
  <sheetData>
    <row r="2" spans="2:2">
      <c r="B2">
        <v>0</v>
      </c>
    </row>
    <row r="3" spans="2:2">
      <c r="B3">
        <f>B2+0.01</f>
        <v>0.01</v>
      </c>
    </row>
    <row r="4" spans="2:2">
      <c r="B4">
        <f t="shared" ref="B4:B67" si="0">B3+0.01</f>
        <v>0.02</v>
      </c>
    </row>
    <row r="5" spans="2:2">
      <c r="B5">
        <f t="shared" si="0"/>
        <v>0.03</v>
      </c>
    </row>
    <row r="6" spans="2:2">
      <c r="B6">
        <f t="shared" si="0"/>
        <v>0.04</v>
      </c>
    </row>
    <row r="7" spans="2:2">
      <c r="B7">
        <f t="shared" si="0"/>
        <v>0.05</v>
      </c>
    </row>
    <row r="8" spans="2:2">
      <c r="B8">
        <f t="shared" si="0"/>
        <v>6.0000000000000005E-2</v>
      </c>
    </row>
    <row r="9" spans="2:2">
      <c r="B9">
        <f t="shared" si="0"/>
        <v>7.0000000000000007E-2</v>
      </c>
    </row>
    <row r="10" spans="2:2">
      <c r="B10">
        <f t="shared" si="0"/>
        <v>0.08</v>
      </c>
    </row>
    <row r="11" spans="2:2">
      <c r="B11">
        <f t="shared" si="0"/>
        <v>0.09</v>
      </c>
    </row>
    <row r="12" spans="2:2">
      <c r="B12">
        <f t="shared" si="0"/>
        <v>9.9999999999999992E-2</v>
      </c>
    </row>
    <row r="13" spans="2:2">
      <c r="B13">
        <f t="shared" si="0"/>
        <v>0.10999999999999999</v>
      </c>
    </row>
    <row r="14" spans="2:2">
      <c r="B14">
        <f t="shared" si="0"/>
        <v>0.11999999999999998</v>
      </c>
    </row>
    <row r="15" spans="2:2">
      <c r="B15">
        <f t="shared" si="0"/>
        <v>0.12999999999999998</v>
      </c>
    </row>
    <row r="16" spans="2:2">
      <c r="B16">
        <f t="shared" si="0"/>
        <v>0.13999999999999999</v>
      </c>
    </row>
    <row r="17" spans="2:2">
      <c r="B17">
        <f t="shared" si="0"/>
        <v>0.15</v>
      </c>
    </row>
    <row r="18" spans="2:2">
      <c r="B18">
        <f t="shared" si="0"/>
        <v>0.16</v>
      </c>
    </row>
    <row r="19" spans="2:2">
      <c r="B19">
        <f t="shared" si="0"/>
        <v>0.17</v>
      </c>
    </row>
    <row r="20" spans="2:2">
      <c r="B20">
        <f t="shared" si="0"/>
        <v>0.18000000000000002</v>
      </c>
    </row>
    <row r="21" spans="2:2">
      <c r="B21">
        <f t="shared" si="0"/>
        <v>0.19000000000000003</v>
      </c>
    </row>
    <row r="22" spans="2:2">
      <c r="B22">
        <f t="shared" si="0"/>
        <v>0.20000000000000004</v>
      </c>
    </row>
    <row r="23" spans="2:2">
      <c r="B23">
        <f t="shared" si="0"/>
        <v>0.21000000000000005</v>
      </c>
    </row>
    <row r="24" spans="2:2">
      <c r="B24">
        <f t="shared" si="0"/>
        <v>0.22000000000000006</v>
      </c>
    </row>
    <row r="25" spans="2:2">
      <c r="B25">
        <f t="shared" si="0"/>
        <v>0.23000000000000007</v>
      </c>
    </row>
    <row r="26" spans="2:2">
      <c r="B26">
        <f t="shared" si="0"/>
        <v>0.24000000000000007</v>
      </c>
    </row>
    <row r="27" spans="2:2">
      <c r="B27">
        <f t="shared" si="0"/>
        <v>0.25000000000000006</v>
      </c>
    </row>
    <row r="28" spans="2:2">
      <c r="B28">
        <f t="shared" si="0"/>
        <v>0.26000000000000006</v>
      </c>
    </row>
    <row r="29" spans="2:2">
      <c r="B29">
        <f t="shared" si="0"/>
        <v>0.27000000000000007</v>
      </c>
    </row>
    <row r="30" spans="2:2">
      <c r="B30">
        <f t="shared" si="0"/>
        <v>0.28000000000000008</v>
      </c>
    </row>
    <row r="31" spans="2:2">
      <c r="B31">
        <f t="shared" si="0"/>
        <v>0.29000000000000009</v>
      </c>
    </row>
    <row r="32" spans="2:2">
      <c r="B32">
        <f t="shared" si="0"/>
        <v>0.3000000000000001</v>
      </c>
    </row>
    <row r="33" spans="2:2">
      <c r="B33">
        <f t="shared" si="0"/>
        <v>0.31000000000000011</v>
      </c>
    </row>
    <row r="34" spans="2:2">
      <c r="B34">
        <f t="shared" si="0"/>
        <v>0.32000000000000012</v>
      </c>
    </row>
    <row r="35" spans="2:2">
      <c r="B35">
        <f t="shared" si="0"/>
        <v>0.33000000000000013</v>
      </c>
    </row>
    <row r="36" spans="2:2">
      <c r="B36">
        <f t="shared" si="0"/>
        <v>0.34000000000000014</v>
      </c>
    </row>
    <row r="37" spans="2:2">
      <c r="B37">
        <f t="shared" si="0"/>
        <v>0.35000000000000014</v>
      </c>
    </row>
    <row r="38" spans="2:2">
      <c r="B38">
        <f t="shared" si="0"/>
        <v>0.36000000000000015</v>
      </c>
    </row>
    <row r="39" spans="2:2">
      <c r="B39">
        <f t="shared" si="0"/>
        <v>0.37000000000000016</v>
      </c>
    </row>
    <row r="40" spans="2:2">
      <c r="B40">
        <f t="shared" si="0"/>
        <v>0.38000000000000017</v>
      </c>
    </row>
    <row r="41" spans="2:2">
      <c r="B41">
        <f t="shared" si="0"/>
        <v>0.39000000000000018</v>
      </c>
    </row>
    <row r="42" spans="2:2">
      <c r="B42">
        <f t="shared" si="0"/>
        <v>0.40000000000000019</v>
      </c>
    </row>
    <row r="43" spans="2:2">
      <c r="B43">
        <f t="shared" si="0"/>
        <v>0.4100000000000002</v>
      </c>
    </row>
    <row r="44" spans="2:2">
      <c r="B44">
        <f t="shared" si="0"/>
        <v>0.42000000000000021</v>
      </c>
    </row>
    <row r="45" spans="2:2">
      <c r="B45">
        <f t="shared" si="0"/>
        <v>0.43000000000000022</v>
      </c>
    </row>
    <row r="46" spans="2:2">
      <c r="B46">
        <f t="shared" si="0"/>
        <v>0.44000000000000022</v>
      </c>
    </row>
    <row r="47" spans="2:2">
      <c r="B47">
        <f t="shared" si="0"/>
        <v>0.45000000000000023</v>
      </c>
    </row>
    <row r="48" spans="2:2">
      <c r="B48">
        <f t="shared" si="0"/>
        <v>0.46000000000000024</v>
      </c>
    </row>
    <row r="49" spans="2:2">
      <c r="B49">
        <f t="shared" si="0"/>
        <v>0.47000000000000025</v>
      </c>
    </row>
    <row r="50" spans="2:2">
      <c r="B50">
        <f t="shared" si="0"/>
        <v>0.48000000000000026</v>
      </c>
    </row>
    <row r="51" spans="2:2">
      <c r="B51">
        <f t="shared" si="0"/>
        <v>0.49000000000000027</v>
      </c>
    </row>
    <row r="52" spans="2:2">
      <c r="B52">
        <f t="shared" si="0"/>
        <v>0.50000000000000022</v>
      </c>
    </row>
    <row r="53" spans="2:2">
      <c r="B53">
        <f t="shared" si="0"/>
        <v>0.51000000000000023</v>
      </c>
    </row>
    <row r="54" spans="2:2">
      <c r="B54">
        <f t="shared" si="0"/>
        <v>0.52000000000000024</v>
      </c>
    </row>
    <row r="55" spans="2:2">
      <c r="B55">
        <f t="shared" si="0"/>
        <v>0.53000000000000025</v>
      </c>
    </row>
    <row r="56" spans="2:2">
      <c r="B56">
        <f t="shared" si="0"/>
        <v>0.54000000000000026</v>
      </c>
    </row>
    <row r="57" spans="2:2">
      <c r="B57">
        <f t="shared" si="0"/>
        <v>0.55000000000000027</v>
      </c>
    </row>
    <row r="58" spans="2:2">
      <c r="B58">
        <f t="shared" si="0"/>
        <v>0.56000000000000028</v>
      </c>
    </row>
    <row r="59" spans="2:2">
      <c r="B59">
        <f t="shared" si="0"/>
        <v>0.57000000000000028</v>
      </c>
    </row>
    <row r="60" spans="2:2">
      <c r="B60">
        <f t="shared" si="0"/>
        <v>0.58000000000000029</v>
      </c>
    </row>
    <row r="61" spans="2:2">
      <c r="B61">
        <f t="shared" si="0"/>
        <v>0.5900000000000003</v>
      </c>
    </row>
    <row r="62" spans="2:2">
      <c r="B62">
        <f t="shared" si="0"/>
        <v>0.60000000000000031</v>
      </c>
    </row>
    <row r="63" spans="2:2">
      <c r="B63">
        <f t="shared" si="0"/>
        <v>0.61000000000000032</v>
      </c>
    </row>
    <row r="64" spans="2:2">
      <c r="B64">
        <f t="shared" si="0"/>
        <v>0.62000000000000033</v>
      </c>
    </row>
    <row r="65" spans="2:2">
      <c r="B65">
        <f t="shared" si="0"/>
        <v>0.63000000000000034</v>
      </c>
    </row>
    <row r="66" spans="2:2">
      <c r="B66">
        <f t="shared" si="0"/>
        <v>0.64000000000000035</v>
      </c>
    </row>
    <row r="67" spans="2:2">
      <c r="B67">
        <f t="shared" si="0"/>
        <v>0.65000000000000036</v>
      </c>
    </row>
    <row r="68" spans="2:2">
      <c r="B68">
        <f t="shared" ref="B68:B102" si="1">B67+0.01</f>
        <v>0.66000000000000036</v>
      </c>
    </row>
    <row r="69" spans="2:2">
      <c r="B69">
        <f t="shared" si="1"/>
        <v>0.67000000000000037</v>
      </c>
    </row>
    <row r="70" spans="2:2">
      <c r="B70">
        <f t="shared" si="1"/>
        <v>0.68000000000000038</v>
      </c>
    </row>
    <row r="71" spans="2:2">
      <c r="B71">
        <f t="shared" si="1"/>
        <v>0.69000000000000039</v>
      </c>
    </row>
    <row r="72" spans="2:2">
      <c r="B72">
        <f t="shared" si="1"/>
        <v>0.7000000000000004</v>
      </c>
    </row>
    <row r="73" spans="2:2">
      <c r="B73">
        <f t="shared" si="1"/>
        <v>0.71000000000000041</v>
      </c>
    </row>
    <row r="74" spans="2:2">
      <c r="B74">
        <f t="shared" si="1"/>
        <v>0.72000000000000042</v>
      </c>
    </row>
    <row r="75" spans="2:2">
      <c r="B75">
        <f t="shared" si="1"/>
        <v>0.73000000000000043</v>
      </c>
    </row>
    <row r="76" spans="2:2">
      <c r="B76">
        <f t="shared" si="1"/>
        <v>0.74000000000000044</v>
      </c>
    </row>
    <row r="77" spans="2:2">
      <c r="B77">
        <f t="shared" si="1"/>
        <v>0.75000000000000044</v>
      </c>
    </row>
    <row r="78" spans="2:2">
      <c r="B78">
        <f t="shared" si="1"/>
        <v>0.76000000000000045</v>
      </c>
    </row>
    <row r="79" spans="2:2">
      <c r="B79">
        <f t="shared" si="1"/>
        <v>0.77000000000000046</v>
      </c>
    </row>
    <row r="80" spans="2:2">
      <c r="B80">
        <f t="shared" si="1"/>
        <v>0.78000000000000047</v>
      </c>
    </row>
    <row r="81" spans="2:2">
      <c r="B81">
        <f t="shared" si="1"/>
        <v>0.79000000000000048</v>
      </c>
    </row>
    <row r="82" spans="2:2">
      <c r="B82">
        <f t="shared" si="1"/>
        <v>0.80000000000000049</v>
      </c>
    </row>
    <row r="83" spans="2:2">
      <c r="B83">
        <f t="shared" si="1"/>
        <v>0.8100000000000005</v>
      </c>
    </row>
    <row r="84" spans="2:2">
      <c r="B84">
        <f t="shared" si="1"/>
        <v>0.82000000000000051</v>
      </c>
    </row>
    <row r="85" spans="2:2">
      <c r="B85">
        <f t="shared" si="1"/>
        <v>0.83000000000000052</v>
      </c>
    </row>
    <row r="86" spans="2:2">
      <c r="B86">
        <f t="shared" si="1"/>
        <v>0.84000000000000052</v>
      </c>
    </row>
    <row r="87" spans="2:2">
      <c r="B87">
        <f t="shared" si="1"/>
        <v>0.85000000000000053</v>
      </c>
    </row>
    <row r="88" spans="2:2">
      <c r="B88">
        <f t="shared" si="1"/>
        <v>0.86000000000000054</v>
      </c>
    </row>
    <row r="89" spans="2:2">
      <c r="B89">
        <f t="shared" si="1"/>
        <v>0.87000000000000055</v>
      </c>
    </row>
    <row r="90" spans="2:2">
      <c r="B90">
        <f t="shared" si="1"/>
        <v>0.88000000000000056</v>
      </c>
    </row>
    <row r="91" spans="2:2">
      <c r="B91">
        <f t="shared" si="1"/>
        <v>0.89000000000000057</v>
      </c>
    </row>
    <row r="92" spans="2:2">
      <c r="B92">
        <f t="shared" si="1"/>
        <v>0.90000000000000058</v>
      </c>
    </row>
    <row r="93" spans="2:2">
      <c r="B93">
        <f t="shared" si="1"/>
        <v>0.91000000000000059</v>
      </c>
    </row>
    <row r="94" spans="2:2">
      <c r="B94">
        <f t="shared" si="1"/>
        <v>0.9200000000000006</v>
      </c>
    </row>
    <row r="95" spans="2:2">
      <c r="B95">
        <f t="shared" si="1"/>
        <v>0.9300000000000006</v>
      </c>
    </row>
    <row r="96" spans="2:2">
      <c r="B96">
        <f t="shared" si="1"/>
        <v>0.94000000000000061</v>
      </c>
    </row>
    <row r="97" spans="2:2">
      <c r="B97">
        <f t="shared" si="1"/>
        <v>0.95000000000000062</v>
      </c>
    </row>
    <row r="98" spans="2:2">
      <c r="B98">
        <f t="shared" si="1"/>
        <v>0.96000000000000063</v>
      </c>
    </row>
    <row r="99" spans="2:2">
      <c r="B99">
        <f t="shared" si="1"/>
        <v>0.97000000000000064</v>
      </c>
    </row>
    <row r="100" spans="2:2">
      <c r="B100">
        <f t="shared" si="1"/>
        <v>0.98000000000000065</v>
      </c>
    </row>
    <row r="101" spans="2:2">
      <c r="B101">
        <f t="shared" si="1"/>
        <v>0.99000000000000066</v>
      </c>
    </row>
    <row r="102" spans="2:2">
      <c r="B102">
        <f t="shared" si="1"/>
        <v>1.0000000000000007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0226C6-2DCA-4370-B9DC-44036236F5CC}">
  <sheetPr codeName="Hoja16">
    <tabColor rgb="FFD0F1EF"/>
  </sheetPr>
  <dimension ref="A1:R81"/>
  <sheetViews>
    <sheetView showGridLines="0" topLeftCell="A53" zoomScale="38" zoomScaleNormal="122" workbookViewId="0"/>
  </sheetViews>
  <sheetFormatPr defaultColWidth="0"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5" width="11.42578125" customWidth="1"/>
    <col min="16"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456</v>
      </c>
      <c r="E6" s="161"/>
      <c r="F6" s="61"/>
      <c r="G6" s="61"/>
      <c r="H6" s="61"/>
      <c r="I6" s="61"/>
      <c r="J6" s="61"/>
      <c r="K6" s="61"/>
      <c r="L6" s="62"/>
    </row>
    <row r="7" spans="2:18"/>
    <row r="8" spans="2:18" ht="15" thickBot="1"/>
    <row r="9" spans="2:18" ht="15.95" thickBot="1">
      <c r="B9" s="500" t="s">
        <v>190</v>
      </c>
      <c r="C9" s="501"/>
      <c r="D9" s="502" t="s">
        <v>438</v>
      </c>
      <c r="E9" s="462"/>
      <c r="F9" s="462"/>
      <c r="G9" s="462"/>
      <c r="H9" s="462"/>
      <c r="I9" s="462"/>
      <c r="J9" s="462"/>
      <c r="K9" s="462"/>
      <c r="L9" s="463"/>
    </row>
    <row r="10" spans="2:18" ht="62.85" customHeight="1" thickBot="1">
      <c r="B10" s="503" t="s">
        <v>255</v>
      </c>
      <c r="C10" s="504"/>
      <c r="D10" s="505" t="s">
        <v>457</v>
      </c>
      <c r="E10" s="506"/>
      <c r="F10" s="506"/>
      <c r="G10" s="506"/>
      <c r="H10" s="506"/>
      <c r="I10" s="506"/>
      <c r="J10" s="506"/>
      <c r="K10" s="506"/>
      <c r="L10" s="507"/>
    </row>
    <row r="11" spans="2:18" ht="15.95" thickBot="1">
      <c r="B11" s="412" t="s">
        <v>194</v>
      </c>
      <c r="C11" s="413"/>
      <c r="D11" s="414">
        <f>COUNTIF(J15:J43,"SI")/COUNTIF(I15:I43,1)</f>
        <v>0</v>
      </c>
      <c r="E11" s="348"/>
      <c r="F11" s="348"/>
      <c r="G11" s="348"/>
      <c r="H11" s="348"/>
      <c r="I11" s="348"/>
      <c r="J11" s="348"/>
      <c r="K11" s="348"/>
      <c r="L11" s="349"/>
      <c r="N11" s="65">
        <f>D11</f>
        <v>0</v>
      </c>
    </row>
    <row r="12" spans="2:18" ht="15" thickBot="1">
      <c r="B12" s="359"/>
      <c r="C12" s="359"/>
      <c r="D12" s="359"/>
      <c r="E12" s="359"/>
      <c r="F12" s="359"/>
      <c r="G12" s="359"/>
      <c r="H12" s="359"/>
      <c r="I12" s="359"/>
      <c r="J12" s="359"/>
      <c r="K12" s="359"/>
      <c r="L12" s="359"/>
    </row>
    <row r="13" spans="2:18" ht="76.349999999999994" customHeight="1" thickBot="1">
      <c r="B13" s="498" t="s">
        <v>440</v>
      </c>
      <c r="C13" s="498"/>
      <c r="D13" s="487" t="s">
        <v>458</v>
      </c>
      <c r="E13" s="487"/>
      <c r="F13" s="487"/>
      <c r="G13" s="487"/>
      <c r="H13" s="487"/>
      <c r="I13" s="487"/>
      <c r="J13" s="487"/>
      <c r="K13" s="487"/>
      <c r="L13" s="488"/>
    </row>
    <row r="14" spans="2:18" ht="15.95" thickBot="1">
      <c r="B14" s="495" t="s">
        <v>195</v>
      </c>
      <c r="C14" s="324"/>
      <c r="D14" s="324"/>
      <c r="E14" s="324"/>
      <c r="F14" s="324"/>
      <c r="G14" s="324"/>
      <c r="H14" s="496"/>
      <c r="I14" s="82"/>
      <c r="J14" s="82"/>
      <c r="K14" s="82" t="s">
        <v>196</v>
      </c>
      <c r="L14" s="83" t="s">
        <v>197</v>
      </c>
    </row>
    <row r="15" spans="2:18" ht="14.85" customHeight="1">
      <c r="B15" s="350" t="s">
        <v>198</v>
      </c>
      <c r="C15" s="351"/>
      <c r="D15" s="356" t="s">
        <v>201</v>
      </c>
      <c r="E15" s="356"/>
      <c r="F15" s="356"/>
      <c r="G15" s="356"/>
      <c r="H15" s="356"/>
      <c r="I15" s="218">
        <f>IF(D15&lt;&gt;"",IF(OR(K15="NO",K15="SI",K15="Seleccione"),1,0),0)</f>
        <v>1</v>
      </c>
      <c r="J15" s="206" t="str">
        <f t="shared" ref="J15:J43" si="0">IF(D15="",0,K15)</f>
        <v>Seleccione</v>
      </c>
      <c r="K15" s="225" t="s">
        <v>5</v>
      </c>
      <c r="L15" s="33"/>
    </row>
    <row r="16" spans="2:18" ht="14.85" customHeight="1">
      <c r="B16" s="352"/>
      <c r="C16" s="353"/>
      <c r="D16" s="357" t="s">
        <v>202</v>
      </c>
      <c r="E16" s="357"/>
      <c r="F16" s="357"/>
      <c r="G16" s="357"/>
      <c r="H16" s="357"/>
      <c r="I16" s="219">
        <f t="shared" ref="I16:I43" si="1">IF(D16&lt;&gt;"",IF(OR(K16="NO",K16="SI",K16="Seleccione"),1,0),0)</f>
        <v>1</v>
      </c>
      <c r="J16" s="206" t="str">
        <f t="shared" si="0"/>
        <v>Seleccione</v>
      </c>
      <c r="K16" s="223" t="s">
        <v>5</v>
      </c>
      <c r="L16" s="34"/>
    </row>
    <row r="17" spans="2:12" ht="14.85" customHeight="1">
      <c r="B17" s="352"/>
      <c r="C17" s="353"/>
      <c r="D17" s="357" t="s">
        <v>203</v>
      </c>
      <c r="E17" s="357"/>
      <c r="F17" s="357"/>
      <c r="G17" s="357"/>
      <c r="H17" s="357"/>
      <c r="I17" s="219">
        <f t="shared" si="1"/>
        <v>1</v>
      </c>
      <c r="J17" s="206" t="str">
        <f t="shared" si="0"/>
        <v>Seleccione</v>
      </c>
      <c r="K17" s="223" t="s">
        <v>5</v>
      </c>
      <c r="L17" s="34"/>
    </row>
    <row r="18" spans="2:12" ht="14.85" customHeight="1">
      <c r="B18" s="352"/>
      <c r="C18" s="353"/>
      <c r="D18" s="357" t="s">
        <v>204</v>
      </c>
      <c r="E18" s="357"/>
      <c r="F18" s="357"/>
      <c r="G18" s="357"/>
      <c r="H18" s="357"/>
      <c r="I18" s="219">
        <f t="shared" si="1"/>
        <v>1</v>
      </c>
      <c r="J18" s="206" t="str">
        <f t="shared" si="0"/>
        <v>Seleccione</v>
      </c>
      <c r="K18" s="223" t="s">
        <v>5</v>
      </c>
      <c r="L18" s="34"/>
    </row>
    <row r="19" spans="2:12" ht="14.85" customHeight="1">
      <c r="B19" s="352"/>
      <c r="C19" s="353"/>
      <c r="D19" s="357" t="s">
        <v>257</v>
      </c>
      <c r="E19" s="357"/>
      <c r="F19" s="357"/>
      <c r="G19" s="357"/>
      <c r="H19" s="357"/>
      <c r="I19" s="219">
        <f t="shared" si="1"/>
        <v>1</v>
      </c>
      <c r="J19" s="206" t="str">
        <f t="shared" si="0"/>
        <v>Seleccione</v>
      </c>
      <c r="K19" s="223" t="s">
        <v>5</v>
      </c>
      <c r="L19" s="34"/>
    </row>
    <row r="20" spans="2:12" ht="15" customHeight="1">
      <c r="B20" s="352"/>
      <c r="C20" s="353"/>
      <c r="D20" s="357" t="s">
        <v>205</v>
      </c>
      <c r="E20" s="357"/>
      <c r="F20" s="357"/>
      <c r="G20" s="357"/>
      <c r="H20" s="357"/>
      <c r="I20" s="219">
        <f t="shared" si="1"/>
        <v>1</v>
      </c>
      <c r="J20" s="206" t="str">
        <f t="shared" si="0"/>
        <v>Seleccione</v>
      </c>
      <c r="K20" s="223" t="s">
        <v>5</v>
      </c>
      <c r="L20" s="34"/>
    </row>
    <row r="21" spans="2:12" ht="15" customHeight="1">
      <c r="B21" s="352"/>
      <c r="C21" s="353"/>
      <c r="D21" s="366"/>
      <c r="E21" s="366"/>
      <c r="F21" s="366"/>
      <c r="G21" s="366"/>
      <c r="H21" s="366"/>
      <c r="I21" s="219">
        <f t="shared" si="1"/>
        <v>0</v>
      </c>
      <c r="J21" s="206">
        <f t="shared" si="0"/>
        <v>0</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 customHeight="1" thickBot="1">
      <c r="B25" s="354"/>
      <c r="C25" s="355"/>
      <c r="D25" s="508"/>
      <c r="E25" s="508"/>
      <c r="F25" s="508"/>
      <c r="G25" s="508"/>
      <c r="H25" s="508"/>
      <c r="I25" s="220">
        <f t="shared" si="1"/>
        <v>0</v>
      </c>
      <c r="J25" s="206">
        <f t="shared" si="0"/>
        <v>0</v>
      </c>
      <c r="K25" s="224" t="s">
        <v>5</v>
      </c>
      <c r="L25" s="35"/>
    </row>
    <row r="26" spans="2:12" ht="15.6">
      <c r="B26" s="350" t="s">
        <v>258</v>
      </c>
      <c r="C26" s="351"/>
      <c r="D26" s="356" t="s">
        <v>209</v>
      </c>
      <c r="E26" s="356"/>
      <c r="F26" s="356"/>
      <c r="G26" s="356"/>
      <c r="H26" s="356"/>
      <c r="I26" s="218">
        <f t="shared" si="1"/>
        <v>1</v>
      </c>
      <c r="J26" s="206" t="str">
        <f t="shared" si="0"/>
        <v>Seleccione</v>
      </c>
      <c r="K26" s="225" t="s">
        <v>5</v>
      </c>
      <c r="L26" s="33"/>
    </row>
    <row r="27" spans="2:12" ht="15" customHeight="1">
      <c r="B27" s="352"/>
      <c r="C27" s="353"/>
      <c r="D27" s="357" t="s">
        <v>442</v>
      </c>
      <c r="E27" s="357"/>
      <c r="F27" s="357"/>
      <c r="G27" s="357"/>
      <c r="H27" s="357"/>
      <c r="I27" s="219">
        <f t="shared" si="1"/>
        <v>1</v>
      </c>
      <c r="J27" s="206" t="str">
        <f t="shared" si="0"/>
        <v>Seleccione</v>
      </c>
      <c r="K27" s="223" t="s">
        <v>5</v>
      </c>
      <c r="L27" s="34"/>
    </row>
    <row r="28" spans="2:12" ht="15" customHeight="1">
      <c r="B28" s="352"/>
      <c r="C28" s="353"/>
      <c r="D28" s="366"/>
      <c r="E28" s="366"/>
      <c r="F28" s="366"/>
      <c r="G28" s="366"/>
      <c r="H28" s="366"/>
      <c r="I28" s="219">
        <f t="shared" si="1"/>
        <v>0</v>
      </c>
      <c r="J28" s="206">
        <f t="shared" si="0"/>
        <v>0</v>
      </c>
      <c r="K28" s="223" t="s">
        <v>5</v>
      </c>
      <c r="L28" s="34"/>
    </row>
    <row r="29" spans="2:12" ht="15" customHeight="1">
      <c r="B29" s="352"/>
      <c r="C29" s="353"/>
      <c r="D29" s="366"/>
      <c r="E29" s="366"/>
      <c r="F29" s="366"/>
      <c r="G29" s="366"/>
      <c r="H29" s="366"/>
      <c r="I29" s="219">
        <f t="shared" si="1"/>
        <v>0</v>
      </c>
      <c r="J29" s="206">
        <f t="shared" si="0"/>
        <v>0</v>
      </c>
      <c r="K29" s="223" t="s">
        <v>5</v>
      </c>
      <c r="L29" s="34"/>
    </row>
    <row r="30" spans="2:12" ht="15" customHeight="1">
      <c r="B30" s="352"/>
      <c r="C30" s="353"/>
      <c r="D30" s="366"/>
      <c r="E30" s="366"/>
      <c r="F30" s="366"/>
      <c r="G30" s="366"/>
      <c r="H30" s="366"/>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5.6">
      <c r="B32" s="350" t="s">
        <v>261</v>
      </c>
      <c r="C32" s="351"/>
      <c r="D32" s="356" t="s">
        <v>444</v>
      </c>
      <c r="E32" s="356"/>
      <c r="F32" s="356"/>
      <c r="G32" s="356"/>
      <c r="H32" s="356"/>
      <c r="I32" s="218">
        <f t="shared" si="1"/>
        <v>1</v>
      </c>
      <c r="J32" s="206" t="str">
        <f t="shared" si="0"/>
        <v>Seleccione</v>
      </c>
      <c r="K32" s="225" t="s">
        <v>5</v>
      </c>
      <c r="L32" s="33"/>
    </row>
    <row r="33" spans="2:12" ht="15.6">
      <c r="B33" s="352"/>
      <c r="C33" s="353"/>
      <c r="D33" s="357" t="s">
        <v>459</v>
      </c>
      <c r="E33" s="357"/>
      <c r="F33" s="357"/>
      <c r="G33" s="357"/>
      <c r="H33" s="357"/>
      <c r="I33" s="219">
        <f t="shared" si="1"/>
        <v>1</v>
      </c>
      <c r="J33" s="206" t="str">
        <f t="shared" si="0"/>
        <v>Seleccione</v>
      </c>
      <c r="K33" s="223" t="s">
        <v>5</v>
      </c>
      <c r="L33" s="34"/>
    </row>
    <row r="34" spans="2:12" ht="15.6">
      <c r="B34" s="352"/>
      <c r="C34" s="353"/>
      <c r="D34" s="357" t="s">
        <v>446</v>
      </c>
      <c r="E34" s="357"/>
      <c r="F34" s="357"/>
      <c r="G34" s="357"/>
      <c r="H34" s="357"/>
      <c r="I34" s="219">
        <f t="shared" si="1"/>
        <v>1</v>
      </c>
      <c r="J34" s="206" t="str">
        <f t="shared" si="0"/>
        <v>Seleccione</v>
      </c>
      <c r="K34" s="223" t="s">
        <v>5</v>
      </c>
      <c r="L34" s="34"/>
    </row>
    <row r="35" spans="2:12" ht="15.6">
      <c r="B35" s="352"/>
      <c r="C35" s="353"/>
      <c r="D35" s="357" t="s">
        <v>426</v>
      </c>
      <c r="E35" s="357"/>
      <c r="F35" s="357"/>
      <c r="G35" s="357"/>
      <c r="H35" s="357"/>
      <c r="I35" s="219">
        <f t="shared" si="1"/>
        <v>1</v>
      </c>
      <c r="J35" s="206" t="str">
        <f t="shared" si="0"/>
        <v>Seleccione</v>
      </c>
      <c r="K35" s="223" t="s">
        <v>5</v>
      </c>
      <c r="L35" s="34"/>
    </row>
    <row r="36" spans="2:12" ht="15.6">
      <c r="B36" s="352"/>
      <c r="C36" s="353"/>
      <c r="D36" s="357" t="s">
        <v>460</v>
      </c>
      <c r="E36" s="357"/>
      <c r="F36" s="357"/>
      <c r="G36" s="357"/>
      <c r="H36" s="357"/>
      <c r="I36" s="219">
        <f t="shared" si="1"/>
        <v>1</v>
      </c>
      <c r="J36" s="206" t="str">
        <f t="shared" si="0"/>
        <v>Seleccione</v>
      </c>
      <c r="K36" s="223" t="s">
        <v>5</v>
      </c>
      <c r="L36" s="34"/>
    </row>
    <row r="37" spans="2:12" ht="15.6">
      <c r="B37" s="352"/>
      <c r="C37" s="353"/>
      <c r="D37" s="357" t="s">
        <v>404</v>
      </c>
      <c r="E37" s="357"/>
      <c r="F37" s="357"/>
      <c r="G37" s="357"/>
      <c r="H37" s="357"/>
      <c r="I37" s="219">
        <f t="shared" si="1"/>
        <v>1</v>
      </c>
      <c r="J37" s="206" t="str">
        <f t="shared" si="0"/>
        <v>Seleccione</v>
      </c>
      <c r="K37" s="223" t="s">
        <v>5</v>
      </c>
      <c r="L37" s="34"/>
    </row>
    <row r="38" spans="2:12" ht="15.6">
      <c r="B38" s="352"/>
      <c r="C38" s="353"/>
      <c r="D38" s="357" t="s">
        <v>447</v>
      </c>
      <c r="E38" s="357"/>
      <c r="F38" s="357"/>
      <c r="G38" s="357"/>
      <c r="H38" s="357"/>
      <c r="I38" s="219">
        <f t="shared" si="1"/>
        <v>1</v>
      </c>
      <c r="J38" s="206" t="str">
        <f t="shared" si="0"/>
        <v>Seleccione</v>
      </c>
      <c r="K38" s="223" t="s">
        <v>5</v>
      </c>
      <c r="L38" s="34"/>
    </row>
    <row r="39" spans="2:12" ht="15" customHeight="1">
      <c r="B39" s="352"/>
      <c r="C39" s="353"/>
      <c r="D39" s="357" t="s">
        <v>448</v>
      </c>
      <c r="E39" s="357"/>
      <c r="F39" s="357"/>
      <c r="G39" s="357"/>
      <c r="H39" s="357"/>
      <c r="I39" s="219">
        <f t="shared" si="1"/>
        <v>1</v>
      </c>
      <c r="J39" s="206" t="str">
        <f t="shared" si="0"/>
        <v>Seleccione</v>
      </c>
      <c r="K39" s="223" t="s">
        <v>5</v>
      </c>
      <c r="L39" s="34"/>
    </row>
    <row r="40" spans="2:12" ht="15" customHeight="1">
      <c r="B40" s="352"/>
      <c r="C40" s="353"/>
      <c r="D40" s="366"/>
      <c r="E40" s="366"/>
      <c r="F40" s="366"/>
      <c r="G40" s="366"/>
      <c r="H40" s="366"/>
      <c r="I40" s="219">
        <f t="shared" si="1"/>
        <v>0</v>
      </c>
      <c r="J40" s="206">
        <f t="shared" si="0"/>
        <v>0</v>
      </c>
      <c r="K40" s="223" t="s">
        <v>5</v>
      </c>
      <c r="L40" s="34"/>
    </row>
    <row r="41" spans="2:12" ht="15" customHeight="1">
      <c r="B41" s="352"/>
      <c r="C41" s="353"/>
      <c r="D41" s="366"/>
      <c r="E41" s="366"/>
      <c r="F41" s="366"/>
      <c r="G41" s="366"/>
      <c r="H41" s="366"/>
      <c r="I41" s="219">
        <f t="shared" si="1"/>
        <v>0</v>
      </c>
      <c r="J41" s="206">
        <f t="shared" si="0"/>
        <v>0</v>
      </c>
      <c r="K41" s="223" t="s">
        <v>5</v>
      </c>
      <c r="L41" s="34"/>
    </row>
    <row r="42" spans="2:12" ht="15" customHeight="1">
      <c r="B42" s="352"/>
      <c r="C42" s="353"/>
      <c r="D42" s="366"/>
      <c r="E42" s="366"/>
      <c r="F42" s="366"/>
      <c r="G42" s="366"/>
      <c r="H42" s="366"/>
      <c r="I42" s="219">
        <f t="shared" si="1"/>
        <v>0</v>
      </c>
      <c r="J42" s="206">
        <f t="shared" si="0"/>
        <v>0</v>
      </c>
      <c r="K42" s="223" t="s">
        <v>5</v>
      </c>
      <c r="L42" s="34"/>
    </row>
    <row r="43" spans="2:12" ht="15.95" thickBot="1">
      <c r="B43" s="354"/>
      <c r="C43" s="355"/>
      <c r="D43" s="358"/>
      <c r="E43" s="358"/>
      <c r="F43" s="358"/>
      <c r="G43" s="358"/>
      <c r="H43" s="358"/>
      <c r="I43" s="220">
        <f t="shared" si="1"/>
        <v>0</v>
      </c>
      <c r="J43" s="206">
        <f t="shared" si="0"/>
        <v>0</v>
      </c>
      <c r="K43" s="224" t="s">
        <v>5</v>
      </c>
      <c r="L43" s="35"/>
    </row>
    <row r="44" spans="2:12" ht="15" thickBot="1">
      <c r="B44" s="359"/>
      <c r="C44" s="359"/>
      <c r="D44" s="359"/>
      <c r="E44" s="359"/>
      <c r="F44" s="359"/>
      <c r="G44" s="359"/>
      <c r="H44" s="359"/>
      <c r="I44" s="359"/>
      <c r="J44" s="359"/>
      <c r="K44" s="359"/>
      <c r="L44" s="359"/>
    </row>
    <row r="45" spans="2:12" ht="16.350000000000001" customHeight="1">
      <c r="B45" s="195" t="s">
        <v>226</v>
      </c>
      <c r="C45" s="196" t="s">
        <v>227</v>
      </c>
      <c r="D45" s="510" t="s">
        <v>228</v>
      </c>
      <c r="E45" s="510"/>
      <c r="F45" s="510"/>
      <c r="G45" s="510"/>
      <c r="H45" s="510"/>
      <c r="I45" s="196"/>
      <c r="J45" s="196"/>
      <c r="K45" s="510" t="s">
        <v>229</v>
      </c>
      <c r="L45" s="511"/>
    </row>
    <row r="46" spans="2:12" ht="20.100000000000001" customHeight="1">
      <c r="B46" s="197"/>
      <c r="C46" s="114" t="str">
        <f>IF(B46=0," ",EDATE(B46,D46))</f>
        <v xml:space="preserve"> </v>
      </c>
      <c r="D46" s="401"/>
      <c r="E46" s="401"/>
      <c r="F46" s="401"/>
      <c r="G46" s="401"/>
      <c r="H46" s="401"/>
      <c r="I46" s="115"/>
      <c r="J46" s="115"/>
      <c r="K46" s="402" t="str">
        <f ca="1">IF(B46=0, " ", DATEDIF(B46,TODAY(),"m"))</f>
        <v xml:space="preserve"> </v>
      </c>
      <c r="L46" s="509"/>
    </row>
    <row r="47" spans="2:12" ht="12" customHeight="1" thickBot="1">
      <c r="B47" s="198"/>
      <c r="C47" s="69"/>
      <c r="D47" s="69"/>
      <c r="E47" s="69"/>
      <c r="F47" s="69"/>
      <c r="G47" s="69"/>
      <c r="H47" s="69"/>
      <c r="I47" s="69"/>
      <c r="J47" s="69"/>
      <c r="K47" s="69"/>
      <c r="L47" s="199"/>
    </row>
    <row r="48" spans="2:12" ht="16.350000000000001" customHeight="1">
      <c r="B48" s="521" t="s">
        <v>230</v>
      </c>
      <c r="C48" s="442"/>
      <c r="D48" s="441" t="s">
        <v>231</v>
      </c>
      <c r="E48" s="442"/>
      <c r="F48" s="442"/>
      <c r="G48" s="442"/>
      <c r="H48" s="442"/>
      <c r="I48" s="442"/>
      <c r="J48" s="442"/>
      <c r="K48" s="514"/>
      <c r="L48" s="515" t="s">
        <v>232</v>
      </c>
    </row>
    <row r="49" spans="2:12" ht="31.5" thickBot="1">
      <c r="B49" s="522"/>
      <c r="C49" s="324"/>
      <c r="D49" s="151" t="s">
        <v>233</v>
      </c>
      <c r="E49" s="151" t="s">
        <v>234</v>
      </c>
      <c r="F49" s="163" t="s">
        <v>235</v>
      </c>
      <c r="G49" s="163" t="s">
        <v>236</v>
      </c>
      <c r="H49" s="163" t="s">
        <v>237</v>
      </c>
      <c r="I49" s="163"/>
      <c r="J49" s="163"/>
      <c r="K49" s="163" t="s">
        <v>238</v>
      </c>
      <c r="L49" s="516"/>
    </row>
    <row r="50" spans="2:12" ht="41.1" customHeight="1">
      <c r="B50" s="512" t="s">
        <v>461</v>
      </c>
      <c r="C50" s="165" t="s">
        <v>450</v>
      </c>
      <c r="D50" s="127"/>
      <c r="E50" s="128"/>
      <c r="F50" s="128"/>
      <c r="G50" s="128"/>
      <c r="H50" s="128"/>
      <c r="I50" s="124"/>
      <c r="J50" s="128"/>
      <c r="K50" s="128"/>
      <c r="L50" s="200"/>
    </row>
    <row r="51" spans="2:12" ht="41.1" customHeight="1" thickBot="1">
      <c r="B51" s="513"/>
      <c r="C51" s="166" t="s">
        <v>462</v>
      </c>
      <c r="D51" s="15" t="s">
        <v>5</v>
      </c>
      <c r="E51" s="15" t="s">
        <v>5</v>
      </c>
      <c r="F51" s="15" t="s">
        <v>5</v>
      </c>
      <c r="G51" s="15" t="s">
        <v>5</v>
      </c>
      <c r="H51" s="15" t="s">
        <v>5</v>
      </c>
      <c r="I51" s="15" t="s">
        <v>5</v>
      </c>
      <c r="J51" s="15"/>
      <c r="K51" s="15" t="s">
        <v>5</v>
      </c>
      <c r="L51" s="201"/>
    </row>
    <row r="52" spans="2:12" ht="41.1" customHeight="1">
      <c r="B52" s="513"/>
      <c r="C52" s="165" t="s">
        <v>450</v>
      </c>
      <c r="D52" s="127"/>
      <c r="E52" s="128"/>
      <c r="F52" s="128"/>
      <c r="G52" s="128"/>
      <c r="H52" s="128"/>
      <c r="I52" s="124"/>
      <c r="J52" s="128"/>
      <c r="K52" s="128"/>
      <c r="L52" s="201"/>
    </row>
    <row r="53" spans="2:12" ht="41.1" customHeight="1" thickBot="1">
      <c r="B53" s="513"/>
      <c r="C53" s="166" t="s">
        <v>462</v>
      </c>
      <c r="D53" s="15" t="s">
        <v>5</v>
      </c>
      <c r="E53" s="15" t="s">
        <v>5</v>
      </c>
      <c r="F53" s="15" t="s">
        <v>5</v>
      </c>
      <c r="G53" s="15" t="s">
        <v>5</v>
      </c>
      <c r="H53" s="15" t="s">
        <v>5</v>
      </c>
      <c r="I53" s="15" t="s">
        <v>5</v>
      </c>
      <c r="J53" s="15"/>
      <c r="K53" s="15" t="s">
        <v>5</v>
      </c>
      <c r="L53" s="201"/>
    </row>
    <row r="54" spans="2:12" ht="41.1" customHeight="1">
      <c r="B54" s="513"/>
      <c r="C54" s="165" t="s">
        <v>450</v>
      </c>
      <c r="D54" s="127"/>
      <c r="E54" s="128"/>
      <c r="F54" s="128"/>
      <c r="G54" s="128"/>
      <c r="H54" s="128"/>
      <c r="I54" s="124"/>
      <c r="J54" s="128"/>
      <c r="K54" s="128"/>
      <c r="L54" s="201"/>
    </row>
    <row r="55" spans="2:12" ht="41.1" customHeight="1" thickBot="1">
      <c r="B55" s="513"/>
      <c r="C55" s="166" t="s">
        <v>462</v>
      </c>
      <c r="D55" s="15" t="s">
        <v>5</v>
      </c>
      <c r="E55" s="15" t="s">
        <v>5</v>
      </c>
      <c r="F55" s="15" t="s">
        <v>5</v>
      </c>
      <c r="G55" s="15" t="s">
        <v>5</v>
      </c>
      <c r="H55" s="15" t="s">
        <v>5</v>
      </c>
      <c r="I55" s="15" t="s">
        <v>5</v>
      </c>
      <c r="J55" s="15"/>
      <c r="K55" s="15" t="s">
        <v>5</v>
      </c>
      <c r="L55" s="201"/>
    </row>
    <row r="56" spans="2:12" ht="41.1" customHeight="1">
      <c r="B56" s="513"/>
      <c r="C56" s="165" t="s">
        <v>450</v>
      </c>
      <c r="D56" s="127"/>
      <c r="E56" s="128"/>
      <c r="F56" s="128"/>
      <c r="G56" s="128"/>
      <c r="H56" s="128"/>
      <c r="I56" s="124"/>
      <c r="J56" s="128"/>
      <c r="K56" s="128"/>
      <c r="L56" s="201"/>
    </row>
    <row r="57" spans="2:12" ht="41.1" customHeight="1" thickBot="1">
      <c r="B57" s="513"/>
      <c r="C57" s="166" t="s">
        <v>462</v>
      </c>
      <c r="D57" s="15" t="s">
        <v>5</v>
      </c>
      <c r="E57" s="15" t="s">
        <v>5</v>
      </c>
      <c r="F57" s="15" t="s">
        <v>5</v>
      </c>
      <c r="G57" s="15" t="s">
        <v>5</v>
      </c>
      <c r="H57" s="15" t="s">
        <v>5</v>
      </c>
      <c r="I57" s="15" t="s">
        <v>5</v>
      </c>
      <c r="J57" s="15"/>
      <c r="K57" s="15" t="s">
        <v>5</v>
      </c>
      <c r="L57" s="201"/>
    </row>
    <row r="58" spans="2:12" ht="41.1" customHeight="1">
      <c r="B58" s="513"/>
      <c r="C58" s="165" t="s">
        <v>450</v>
      </c>
      <c r="D58" s="127"/>
      <c r="E58" s="128"/>
      <c r="F58" s="128"/>
      <c r="G58" s="128"/>
      <c r="H58" s="128"/>
      <c r="I58" s="124"/>
      <c r="J58" s="128"/>
      <c r="K58" s="128"/>
      <c r="L58" s="201"/>
    </row>
    <row r="59" spans="2:12" ht="41.1" customHeight="1">
      <c r="B59" s="513"/>
      <c r="C59" s="166" t="s">
        <v>462</v>
      </c>
      <c r="D59" s="15" t="s">
        <v>5</v>
      </c>
      <c r="E59" s="15" t="s">
        <v>5</v>
      </c>
      <c r="F59" s="15" t="s">
        <v>5</v>
      </c>
      <c r="G59" s="15" t="s">
        <v>5</v>
      </c>
      <c r="H59" s="15" t="s">
        <v>5</v>
      </c>
      <c r="I59" s="15" t="s">
        <v>5</v>
      </c>
      <c r="J59" s="15"/>
      <c r="K59" s="15" t="s">
        <v>5</v>
      </c>
      <c r="L59" s="201"/>
    </row>
    <row r="60" spans="2:12" ht="41.1" customHeight="1" thickBot="1">
      <c r="B60" s="513"/>
      <c r="C60" s="167" t="s">
        <v>463</v>
      </c>
      <c r="D60" s="143"/>
      <c r="E60" s="143"/>
      <c r="F60" s="143"/>
      <c r="G60" s="143"/>
      <c r="H60" s="143"/>
      <c r="I60" s="118"/>
      <c r="J60" s="238"/>
      <c r="K60" s="143"/>
      <c r="L60" s="201"/>
    </row>
    <row r="61" spans="2:12" ht="50.1" customHeight="1" thickBot="1">
      <c r="B61" s="513"/>
      <c r="C61" s="185" t="s">
        <v>242</v>
      </c>
      <c r="D61" s="186" t="str">
        <f>IFERROR((((D51*D50)+(D52*D53)+(D54*D55)+(D56*D57)+(D58*D59))/D60)," ")</f>
        <v xml:space="preserve"> </v>
      </c>
      <c r="E61" s="186" t="str">
        <f>IFERROR((((E51*E50)+(E52*E53)+(E54*E55)+(E56*E57)+(E58*E59))/E60)," ")</f>
        <v xml:space="preserve"> </v>
      </c>
      <c r="F61" s="186" t="str">
        <f t="shared" ref="F61:K61" si="2">IFERROR((((F51*F50)+(F52*F53)+(F54*F55)+(F56*F57)+(F58*F59))/F60)," ")</f>
        <v xml:space="preserve"> </v>
      </c>
      <c r="G61" s="186" t="str">
        <f t="shared" si="2"/>
        <v xml:space="preserve"> </v>
      </c>
      <c r="H61" s="186" t="str">
        <f t="shared" si="2"/>
        <v xml:space="preserve"> </v>
      </c>
      <c r="I61" s="186" t="str">
        <f t="shared" si="2"/>
        <v xml:space="preserve"> </v>
      </c>
      <c r="J61" s="186"/>
      <c r="K61" s="186" t="str">
        <f t="shared" si="2"/>
        <v xml:space="preserve"> </v>
      </c>
      <c r="L61" s="202"/>
    </row>
    <row r="62" spans="2:12" ht="34.9" customHeight="1">
      <c r="B62" s="385" t="s">
        <v>464</v>
      </c>
      <c r="C62" s="169" t="s">
        <v>244</v>
      </c>
      <c r="D62" s="110"/>
      <c r="E62" s="110"/>
      <c r="F62" s="110"/>
      <c r="G62" s="110"/>
      <c r="H62" s="110"/>
      <c r="I62" s="110"/>
      <c r="J62" s="193"/>
      <c r="K62" s="193"/>
      <c r="L62" s="203"/>
    </row>
    <row r="63" spans="2:12" ht="34.9" customHeight="1" thickBot="1">
      <c r="B63" s="386"/>
      <c r="C63" s="168" t="s">
        <v>242</v>
      </c>
      <c r="D63" s="188" t="str">
        <f>IFERROR(D61*D62*D60," ")</f>
        <v xml:space="preserve"> </v>
      </c>
      <c r="E63" s="188" t="str">
        <f>IFERROR(E61*E62*E60," ")</f>
        <v xml:space="preserve"> </v>
      </c>
      <c r="F63" s="188" t="str">
        <f>IFERROR(F61*F62*F60," ")</f>
        <v xml:space="preserve"> </v>
      </c>
      <c r="G63" s="188" t="str">
        <f t="shared" ref="G63:K63" si="3">IFERROR(G61*G62*G60," ")</f>
        <v xml:space="preserve"> </v>
      </c>
      <c r="H63" s="188" t="str">
        <f t="shared" si="3"/>
        <v xml:space="preserve"> </v>
      </c>
      <c r="I63" s="188" t="str">
        <f t="shared" si="3"/>
        <v xml:space="preserve"> </v>
      </c>
      <c r="J63" s="194"/>
      <c r="K63" s="194" t="str">
        <f t="shared" si="3"/>
        <v xml:space="preserve"> </v>
      </c>
      <c r="L63" s="204"/>
    </row>
    <row r="64" spans="2:12" ht="24" customHeight="1" thickBot="1">
      <c r="B64" s="517" t="s">
        <v>245</v>
      </c>
      <c r="C64" s="518"/>
      <c r="D64" s="519"/>
      <c r="E64" s="519"/>
      <c r="F64" s="519"/>
      <c r="G64" s="519"/>
      <c r="H64" s="519"/>
      <c r="I64" s="519"/>
      <c r="J64" s="519"/>
      <c r="K64" s="519"/>
      <c r="L64" s="520"/>
    </row>
    <row r="65" spans="2:14" ht="59.25" customHeight="1" thickBot="1">
      <c r="B65" s="425" t="s">
        <v>246</v>
      </c>
      <c r="C65" s="426"/>
      <c r="D65" s="427" t="s">
        <v>465</v>
      </c>
      <c r="E65" s="427"/>
      <c r="F65" s="427"/>
      <c r="G65" s="427"/>
      <c r="H65" s="427"/>
      <c r="I65" s="427"/>
      <c r="J65" s="427"/>
      <c r="K65" s="427"/>
      <c r="L65" s="428"/>
    </row>
    <row r="66" spans="2:14" ht="17.850000000000001" customHeight="1">
      <c r="M66" s="47"/>
    </row>
    <row r="67" spans="2:14" ht="15" thickBot="1"/>
    <row r="68" spans="2:14">
      <c r="I68" s="32"/>
      <c r="J68" s="44"/>
    </row>
    <row r="69" spans="2:14" ht="16.350000000000001" customHeight="1">
      <c r="M69" s="68"/>
      <c r="N69" s="68"/>
    </row>
    <row r="70" spans="2:14" ht="16.350000000000001" customHeight="1">
      <c r="M70" s="68"/>
      <c r="N70" s="68"/>
    </row>
    <row r="71" spans="2:14"/>
    <row r="72" spans="2:14"/>
    <row r="73" spans="2:14">
      <c r="I73" s="63"/>
      <c r="J73" s="44"/>
    </row>
    <row r="74" spans="2:14"/>
    <row r="75" spans="2:14"/>
    <row r="76" spans="2:14"/>
    <row r="77" spans="2:14"/>
    <row r="78" spans="2:14"/>
    <row r="79" spans="2:14"/>
    <row r="80" spans="2:14"/>
    <row r="81"/>
  </sheetData>
  <mergeCells count="61">
    <mergeCell ref="B65:C65"/>
    <mergeCell ref="D65:L65"/>
    <mergeCell ref="B50:B61"/>
    <mergeCell ref="D48:K48"/>
    <mergeCell ref="L48:L49"/>
    <mergeCell ref="B64:C64"/>
    <mergeCell ref="D64:L64"/>
    <mergeCell ref="B48:C49"/>
    <mergeCell ref="B62:B63"/>
    <mergeCell ref="K46:L46"/>
    <mergeCell ref="D43:H43"/>
    <mergeCell ref="B44:L44"/>
    <mergeCell ref="D45:H45"/>
    <mergeCell ref="K45:L45"/>
    <mergeCell ref="D46:H46"/>
    <mergeCell ref="B26:C31"/>
    <mergeCell ref="D26:H26"/>
    <mergeCell ref="D31:H31"/>
    <mergeCell ref="B32:C43"/>
    <mergeCell ref="D32:H32"/>
    <mergeCell ref="D33:H33"/>
    <mergeCell ref="D34:H34"/>
    <mergeCell ref="D39:H39"/>
    <mergeCell ref="D40:H40"/>
    <mergeCell ref="D41:H41"/>
    <mergeCell ref="D42:H42"/>
    <mergeCell ref="D36:H36"/>
    <mergeCell ref="D37:H37"/>
    <mergeCell ref="D38:H38"/>
    <mergeCell ref="D35:H35"/>
    <mergeCell ref="D27:H27"/>
    <mergeCell ref="D29:H29"/>
    <mergeCell ref="D30:H30"/>
    <mergeCell ref="D28:H28"/>
    <mergeCell ref="D18:H18"/>
    <mergeCell ref="D20:H20"/>
    <mergeCell ref="D19:H19"/>
    <mergeCell ref="D21:H21"/>
    <mergeCell ref="D22:H22"/>
    <mergeCell ref="D23:H23"/>
    <mergeCell ref="D24:H24"/>
    <mergeCell ref="D25:H25"/>
    <mergeCell ref="B12:L12"/>
    <mergeCell ref="B14:H14"/>
    <mergeCell ref="D15:H15"/>
    <mergeCell ref="D16:H16"/>
    <mergeCell ref="D17:H17"/>
    <mergeCell ref="B13:C13"/>
    <mergeCell ref="D13:L13"/>
    <mergeCell ref="B15:C25"/>
    <mergeCell ref="B9:C9"/>
    <mergeCell ref="D9:L9"/>
    <mergeCell ref="B10:C10"/>
    <mergeCell ref="D10:L10"/>
    <mergeCell ref="B11:C11"/>
    <mergeCell ref="D11:L11"/>
    <mergeCell ref="B1:L1"/>
    <mergeCell ref="B2:L2"/>
    <mergeCell ref="B4:C4"/>
    <mergeCell ref="B5:C5"/>
    <mergeCell ref="B6:C6"/>
  </mergeCells>
  <conditionalFormatting sqref="D11:E11">
    <cfRule type="dataBar" priority="1">
      <dataBar>
        <cfvo type="num" val="0"/>
        <cfvo type="num" val="1"/>
        <color rgb="FF6DBEB5"/>
      </dataBar>
      <extLst>
        <ext xmlns:x14="http://schemas.microsoft.com/office/spreadsheetml/2009/9/main" uri="{B025F937-C7B1-47D3-B67F-A62EFF666E3E}">
          <x14:id>{2DFE7B0D-C6B8-4458-B7BA-ED44328D0375}</x14:id>
        </ext>
      </extLst>
    </cfRule>
  </conditionalFormatting>
  <dataValidations count="2">
    <dataValidation type="list" allowBlank="1" showInputMessage="1" showErrorMessage="1" sqref="D51:K51 D53:K53 D55:K55 D57:K57 D59:K59" xr:uid="{3C28A7B7-2B54-4FED-B2EC-27665DE89E21}">
      <formula1>"Seleccione, 1, 0.75, 0.5, 0.25, 0 "</formula1>
    </dataValidation>
    <dataValidation type="list" allowBlank="1" showInputMessage="1" showErrorMessage="1" sqref="K15:K43" xr:uid="{51755877-6ADB-4732-A954-16A8EB3B94E7}">
      <formula1>"Seleccione, SI,NO, NoAplica"</formula1>
    </dataValidation>
  </dataValidations>
  <hyperlinks>
    <hyperlink ref="M64:N64" location="'2. Definamos '!A1" display="Volver" xr:uid="{0B15AD1B-D847-4893-BAF6-6DA12AE09DC5}"/>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2DFE7B0D-C6B8-4458-B7BA-ED44328D0375}">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8BC308-C828-46F2-930E-293F13978820}">
  <sheetPr>
    <tabColor rgb="FFD0F1EF"/>
  </sheetPr>
  <dimension ref="A1:S77"/>
  <sheetViews>
    <sheetView showGridLines="0" topLeftCell="A59" zoomScale="53" zoomScaleNormal="125"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19" t="s">
        <v>189</v>
      </c>
      <c r="E6" s="119"/>
      <c r="F6" s="61"/>
      <c r="G6" s="61"/>
      <c r="H6" s="61"/>
      <c r="I6" s="61"/>
      <c r="J6" s="61"/>
      <c r="K6" s="61"/>
      <c r="L6" s="62"/>
    </row>
    <row r="7" spans="2:18" ht="15" thickBot="1"/>
    <row r="8" spans="2:18" ht="17.100000000000001" customHeight="1" thickBot="1">
      <c r="B8" s="335" t="s">
        <v>190</v>
      </c>
      <c r="C8" s="335"/>
      <c r="D8" s="336" t="s">
        <v>191</v>
      </c>
      <c r="E8" s="336"/>
      <c r="F8" s="337"/>
      <c r="G8" s="337"/>
      <c r="H8" s="337"/>
      <c r="I8" s="337"/>
      <c r="J8" s="337"/>
      <c r="K8" s="337"/>
      <c r="L8" s="338"/>
    </row>
    <row r="9" spans="2:18" ht="52.35" customHeight="1">
      <c r="B9" s="335" t="s">
        <v>192</v>
      </c>
      <c r="C9" s="335"/>
      <c r="D9" s="345" t="s">
        <v>193</v>
      </c>
      <c r="E9" s="345"/>
      <c r="F9" s="346"/>
      <c r="G9" s="346"/>
      <c r="H9" s="346"/>
      <c r="I9" s="346"/>
      <c r="J9" s="346"/>
      <c r="K9" s="346"/>
      <c r="L9" s="347"/>
    </row>
    <row r="10" spans="2:18" ht="23.1" customHeight="1" thickBot="1">
      <c r="B10" s="457" t="s">
        <v>194</v>
      </c>
      <c r="C10" s="458"/>
      <c r="D10" s="348">
        <f>COUNTIF(J13:J47,"SI")/COUNTIF(I13:I47,1)</f>
        <v>0</v>
      </c>
      <c r="E10" s="348"/>
      <c r="F10" s="348"/>
      <c r="G10" s="348"/>
      <c r="H10" s="348"/>
      <c r="I10" s="348"/>
      <c r="J10" s="348"/>
      <c r="K10" s="348"/>
      <c r="L10" s="349"/>
      <c r="N10" s="65">
        <f>D10</f>
        <v>0</v>
      </c>
    </row>
    <row r="11" spans="2:18" ht="8.1" customHeight="1" thickBot="1">
      <c r="B11" s="359"/>
      <c r="C11" s="359"/>
      <c r="D11" s="359"/>
      <c r="E11" s="359"/>
      <c r="F11" s="359"/>
      <c r="G11" s="359"/>
      <c r="H11" s="359"/>
      <c r="I11" s="359"/>
      <c r="J11" s="359"/>
      <c r="K11" s="359"/>
      <c r="L11" s="359"/>
    </row>
    <row r="12" spans="2:18" ht="17.100000000000001" customHeight="1" thickBot="1">
      <c r="B12" s="441" t="s">
        <v>195</v>
      </c>
      <c r="C12" s="442"/>
      <c r="D12" s="442"/>
      <c r="E12" s="442"/>
      <c r="F12" s="442"/>
      <c r="G12" s="442"/>
      <c r="H12" s="443"/>
      <c r="I12" s="70"/>
      <c r="J12" s="70"/>
      <c r="K12" s="30" t="s">
        <v>196</v>
      </c>
      <c r="L12" s="31" t="s">
        <v>197</v>
      </c>
    </row>
    <row r="13" spans="2:18" ht="15" customHeight="1">
      <c r="B13" s="350" t="s">
        <v>198</v>
      </c>
      <c r="C13" s="351"/>
      <c r="D13" s="356" t="s">
        <v>199</v>
      </c>
      <c r="E13" s="356"/>
      <c r="F13" s="356"/>
      <c r="G13" s="356"/>
      <c r="H13" s="356"/>
      <c r="I13" s="218">
        <f>IF(D13&lt;&gt;"",IF(OR(K13="NO",K13="SI",K13="Seleccione"),1,0),0)</f>
        <v>1</v>
      </c>
      <c r="J13" s="206" t="str">
        <f t="shared" ref="J13:J47" si="0">IF(D13="",0,K13)</f>
        <v>Seleccione</v>
      </c>
      <c r="K13" s="225" t="s">
        <v>5</v>
      </c>
      <c r="L13" s="33"/>
    </row>
    <row r="14" spans="2:18" ht="15" customHeight="1">
      <c r="B14" s="352"/>
      <c r="C14" s="353"/>
      <c r="D14" s="357" t="s">
        <v>200</v>
      </c>
      <c r="E14" s="357"/>
      <c r="F14" s="357"/>
      <c r="G14" s="357"/>
      <c r="H14" s="357"/>
      <c r="I14" s="219">
        <f t="shared" ref="I14:I47" si="1">IF(D14&lt;&gt;"",IF(OR(K14="NO",K14="SI",K14="Seleccione"),1,0),0)</f>
        <v>1</v>
      </c>
      <c r="J14" s="206" t="str">
        <f t="shared" si="0"/>
        <v>Seleccione</v>
      </c>
      <c r="K14" s="223" t="s">
        <v>5</v>
      </c>
      <c r="L14" s="34"/>
    </row>
    <row r="15" spans="2:18" ht="15" customHeight="1">
      <c r="B15" s="352"/>
      <c r="C15" s="353"/>
      <c r="D15" s="357" t="s">
        <v>201</v>
      </c>
      <c r="E15" s="357"/>
      <c r="F15" s="357"/>
      <c r="G15" s="357"/>
      <c r="H15" s="357"/>
      <c r="I15" s="219">
        <f t="shared" si="1"/>
        <v>1</v>
      </c>
      <c r="J15" s="206" t="str">
        <f t="shared" si="0"/>
        <v>Seleccione</v>
      </c>
      <c r="K15" s="223" t="s">
        <v>5</v>
      </c>
      <c r="L15" s="34"/>
    </row>
    <row r="16" spans="2:18" ht="15" customHeight="1">
      <c r="B16" s="352"/>
      <c r="C16" s="353"/>
      <c r="D16" s="357" t="s">
        <v>202</v>
      </c>
      <c r="E16" s="357"/>
      <c r="F16" s="357"/>
      <c r="G16" s="357"/>
      <c r="H16" s="357"/>
      <c r="I16" s="219">
        <f t="shared" si="1"/>
        <v>1</v>
      </c>
      <c r="J16" s="206" t="str">
        <f t="shared" si="0"/>
        <v>Seleccione</v>
      </c>
      <c r="K16" s="223" t="s">
        <v>5</v>
      </c>
      <c r="L16" s="34"/>
    </row>
    <row r="17" spans="2:12" ht="15" customHeight="1">
      <c r="B17" s="352"/>
      <c r="C17" s="353"/>
      <c r="D17" s="357" t="s">
        <v>203</v>
      </c>
      <c r="E17" s="357"/>
      <c r="F17" s="357"/>
      <c r="G17" s="357"/>
      <c r="H17" s="357"/>
      <c r="I17" s="219">
        <f t="shared" si="1"/>
        <v>1</v>
      </c>
      <c r="J17" s="206" t="str">
        <f t="shared" si="0"/>
        <v>Seleccione</v>
      </c>
      <c r="K17" s="223" t="s">
        <v>5</v>
      </c>
      <c r="L17" s="34"/>
    </row>
    <row r="18" spans="2:12" ht="15" customHeight="1">
      <c r="B18" s="352"/>
      <c r="C18" s="353"/>
      <c r="D18" s="357" t="s">
        <v>204</v>
      </c>
      <c r="E18" s="357"/>
      <c r="F18" s="357"/>
      <c r="G18" s="357"/>
      <c r="H18" s="357"/>
      <c r="I18" s="219">
        <f t="shared" si="1"/>
        <v>1</v>
      </c>
      <c r="J18" s="206" t="str">
        <f t="shared" si="0"/>
        <v>Seleccione</v>
      </c>
      <c r="K18" s="223" t="s">
        <v>5</v>
      </c>
      <c r="L18" s="34"/>
    </row>
    <row r="19" spans="2:12" ht="15" customHeight="1">
      <c r="B19" s="352"/>
      <c r="C19" s="353"/>
      <c r="D19" s="357" t="s">
        <v>205</v>
      </c>
      <c r="E19" s="357"/>
      <c r="F19" s="357"/>
      <c r="G19" s="357"/>
      <c r="H19" s="357"/>
      <c r="I19" s="219">
        <f t="shared" si="1"/>
        <v>1</v>
      </c>
      <c r="J19" s="206" t="str">
        <f t="shared" si="0"/>
        <v>Seleccione</v>
      </c>
      <c r="K19" s="223" t="s">
        <v>5</v>
      </c>
      <c r="L19" s="34"/>
    </row>
    <row r="20" spans="2:12" ht="15" customHeight="1">
      <c r="B20" s="352"/>
      <c r="C20" s="353"/>
      <c r="D20" s="357" t="s">
        <v>206</v>
      </c>
      <c r="E20" s="357"/>
      <c r="F20" s="357"/>
      <c r="G20" s="357"/>
      <c r="H20" s="357"/>
      <c r="I20" s="219">
        <f t="shared" si="1"/>
        <v>1</v>
      </c>
      <c r="J20" s="206" t="str">
        <f t="shared" si="0"/>
        <v>Seleccione</v>
      </c>
      <c r="K20" s="223" t="s">
        <v>5</v>
      </c>
      <c r="L20" s="34"/>
    </row>
    <row r="21" spans="2:12" ht="15" customHeight="1">
      <c r="B21" s="352"/>
      <c r="C21" s="353"/>
      <c r="D21" s="357" t="s">
        <v>207</v>
      </c>
      <c r="E21" s="357"/>
      <c r="F21" s="357"/>
      <c r="G21" s="357"/>
      <c r="H21" s="357"/>
      <c r="I21" s="219">
        <f t="shared" si="1"/>
        <v>1</v>
      </c>
      <c r="J21" s="206" t="str">
        <f t="shared" si="0"/>
        <v>Seleccione</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 customHeight="1" thickBot="1">
      <c r="B25" s="354"/>
      <c r="C25" s="355"/>
      <c r="D25" s="358"/>
      <c r="E25" s="358"/>
      <c r="F25" s="358"/>
      <c r="G25" s="358"/>
      <c r="H25" s="358"/>
      <c r="I25" s="220">
        <f t="shared" si="1"/>
        <v>0</v>
      </c>
      <c r="J25" s="206">
        <f t="shared" si="0"/>
        <v>0</v>
      </c>
      <c r="K25" s="224" t="s">
        <v>5</v>
      </c>
      <c r="L25" s="35"/>
    </row>
    <row r="26" spans="2:12" ht="15" customHeight="1">
      <c r="B26" s="350" t="s">
        <v>208</v>
      </c>
      <c r="C26" s="351"/>
      <c r="D26" s="356" t="s">
        <v>209</v>
      </c>
      <c r="E26" s="356"/>
      <c r="F26" s="356"/>
      <c r="G26" s="356"/>
      <c r="H26" s="356"/>
      <c r="I26" s="218">
        <f t="shared" si="1"/>
        <v>1</v>
      </c>
      <c r="J26" s="206" t="str">
        <f t="shared" si="0"/>
        <v>Seleccione</v>
      </c>
      <c r="K26" s="225" t="s">
        <v>5</v>
      </c>
      <c r="L26" s="33"/>
    </row>
    <row r="27" spans="2:12" ht="15.6">
      <c r="B27" s="352"/>
      <c r="C27" s="353"/>
      <c r="D27" s="357" t="s">
        <v>210</v>
      </c>
      <c r="E27" s="357"/>
      <c r="F27" s="357"/>
      <c r="G27" s="357"/>
      <c r="H27" s="357"/>
      <c r="I27" s="219">
        <f t="shared" si="1"/>
        <v>1</v>
      </c>
      <c r="J27" s="206" t="str">
        <f t="shared" si="0"/>
        <v>Seleccione</v>
      </c>
      <c r="K27" s="223" t="s">
        <v>5</v>
      </c>
      <c r="L27" s="34"/>
    </row>
    <row r="28" spans="2:12" ht="15.6">
      <c r="B28" s="352"/>
      <c r="C28" s="353"/>
      <c r="D28" s="357" t="s">
        <v>211</v>
      </c>
      <c r="E28" s="357"/>
      <c r="F28" s="357"/>
      <c r="G28" s="357"/>
      <c r="H28" s="357"/>
      <c r="I28" s="219">
        <f t="shared" si="1"/>
        <v>1</v>
      </c>
      <c r="J28" s="206" t="str">
        <f t="shared" si="0"/>
        <v>Seleccione</v>
      </c>
      <c r="K28" s="223" t="s">
        <v>5</v>
      </c>
      <c r="L28" s="34"/>
    </row>
    <row r="29" spans="2:12" ht="15.6">
      <c r="B29" s="352"/>
      <c r="C29" s="353"/>
      <c r="D29" s="357" t="s">
        <v>212</v>
      </c>
      <c r="E29" s="357"/>
      <c r="F29" s="357"/>
      <c r="G29" s="357"/>
      <c r="H29" s="357"/>
      <c r="I29" s="219">
        <f t="shared" si="1"/>
        <v>1</v>
      </c>
      <c r="J29" s="206" t="str">
        <f t="shared" si="0"/>
        <v>Seleccione</v>
      </c>
      <c r="K29" s="223" t="s">
        <v>5</v>
      </c>
      <c r="L29" s="34"/>
    </row>
    <row r="30" spans="2:12" ht="15.6">
      <c r="B30" s="352"/>
      <c r="C30" s="353"/>
      <c r="D30" s="357" t="s">
        <v>213</v>
      </c>
      <c r="E30" s="357"/>
      <c r="F30" s="357"/>
      <c r="G30" s="357"/>
      <c r="H30" s="357"/>
      <c r="I30" s="219">
        <f t="shared" si="1"/>
        <v>1</v>
      </c>
      <c r="J30" s="206" t="str">
        <f t="shared" si="0"/>
        <v>Seleccione</v>
      </c>
      <c r="K30" s="223" t="s">
        <v>5</v>
      </c>
      <c r="L30" s="34"/>
    </row>
    <row r="31" spans="2:12" ht="15.6">
      <c r="B31" s="352"/>
      <c r="C31" s="353"/>
      <c r="D31" s="366"/>
      <c r="E31" s="366"/>
      <c r="F31" s="366"/>
      <c r="G31" s="366"/>
      <c r="H31" s="366"/>
      <c r="I31" s="219">
        <f t="shared" si="1"/>
        <v>0</v>
      </c>
      <c r="J31" s="206">
        <f t="shared" si="0"/>
        <v>0</v>
      </c>
      <c r="K31" s="223" t="s">
        <v>5</v>
      </c>
      <c r="L31" s="34"/>
    </row>
    <row r="32" spans="2:12" ht="15.6">
      <c r="B32" s="352"/>
      <c r="C32" s="353"/>
      <c r="D32" s="357"/>
      <c r="E32" s="357"/>
      <c r="F32" s="357"/>
      <c r="G32" s="357"/>
      <c r="H32" s="357"/>
      <c r="I32" s="219">
        <f t="shared" si="1"/>
        <v>0</v>
      </c>
      <c r="J32" s="206">
        <f t="shared" si="0"/>
        <v>0</v>
      </c>
      <c r="K32" s="223" t="s">
        <v>5</v>
      </c>
      <c r="L32" s="34"/>
    </row>
    <row r="33" spans="2:12" ht="16.350000000000001" customHeight="1" thickBot="1">
      <c r="B33" s="354"/>
      <c r="C33" s="355"/>
      <c r="D33" s="358"/>
      <c r="E33" s="358"/>
      <c r="F33" s="358"/>
      <c r="G33" s="358"/>
      <c r="H33" s="358"/>
      <c r="I33" s="220">
        <f t="shared" si="1"/>
        <v>0</v>
      </c>
      <c r="J33" s="206">
        <f t="shared" si="0"/>
        <v>0</v>
      </c>
      <c r="K33" s="224" t="s">
        <v>5</v>
      </c>
      <c r="L33" s="35"/>
    </row>
    <row r="34" spans="2:12" ht="15" customHeight="1">
      <c r="B34" s="350" t="s">
        <v>214</v>
      </c>
      <c r="C34" s="351"/>
      <c r="D34" s="356" t="s">
        <v>215</v>
      </c>
      <c r="E34" s="356"/>
      <c r="F34" s="356"/>
      <c r="G34" s="356"/>
      <c r="H34" s="356"/>
      <c r="I34" s="218">
        <f t="shared" si="1"/>
        <v>1</v>
      </c>
      <c r="J34" s="206" t="str">
        <f t="shared" si="0"/>
        <v>Seleccione</v>
      </c>
      <c r="K34" s="225" t="s">
        <v>5</v>
      </c>
      <c r="L34" s="33"/>
    </row>
    <row r="35" spans="2:12" ht="16.350000000000001" customHeight="1">
      <c r="B35" s="352"/>
      <c r="C35" s="353"/>
      <c r="D35" s="547" t="s">
        <v>216</v>
      </c>
      <c r="E35" s="547"/>
      <c r="F35" s="547"/>
      <c r="G35" s="547"/>
      <c r="H35" s="547"/>
      <c r="I35" s="219">
        <f t="shared" si="1"/>
        <v>1</v>
      </c>
      <c r="J35" s="206" t="str">
        <f t="shared" si="0"/>
        <v>Seleccione</v>
      </c>
      <c r="K35" s="223" t="s">
        <v>5</v>
      </c>
      <c r="L35" s="34"/>
    </row>
    <row r="36" spans="2:12" ht="16.350000000000001" customHeight="1">
      <c r="B36" s="352"/>
      <c r="C36" s="353"/>
      <c r="D36" s="547" t="s">
        <v>217</v>
      </c>
      <c r="E36" s="547"/>
      <c r="F36" s="547"/>
      <c r="G36" s="547"/>
      <c r="H36" s="547"/>
      <c r="I36" s="219">
        <f t="shared" si="1"/>
        <v>1</v>
      </c>
      <c r="J36" s="206" t="str">
        <f t="shared" si="0"/>
        <v>Seleccione</v>
      </c>
      <c r="K36" s="223" t="s">
        <v>5</v>
      </c>
      <c r="L36" s="34"/>
    </row>
    <row r="37" spans="2:12" ht="16.350000000000001" customHeight="1">
      <c r="B37" s="352"/>
      <c r="C37" s="353"/>
      <c r="D37" s="547" t="s">
        <v>218</v>
      </c>
      <c r="E37" s="547"/>
      <c r="F37" s="547"/>
      <c r="G37" s="547"/>
      <c r="H37" s="547"/>
      <c r="I37" s="219">
        <f t="shared" si="1"/>
        <v>1</v>
      </c>
      <c r="J37" s="206" t="str">
        <f t="shared" si="0"/>
        <v>Seleccione</v>
      </c>
      <c r="K37" s="223" t="s">
        <v>5</v>
      </c>
      <c r="L37" s="34"/>
    </row>
    <row r="38" spans="2:12" ht="16.350000000000001" customHeight="1">
      <c r="B38" s="352"/>
      <c r="C38" s="353"/>
      <c r="D38" s="547" t="s">
        <v>219</v>
      </c>
      <c r="E38" s="547"/>
      <c r="F38" s="547"/>
      <c r="G38" s="547"/>
      <c r="H38" s="547"/>
      <c r="I38" s="219">
        <f t="shared" si="1"/>
        <v>1</v>
      </c>
      <c r="J38" s="206" t="str">
        <f t="shared" si="0"/>
        <v>Seleccione</v>
      </c>
      <c r="K38" s="223" t="s">
        <v>5</v>
      </c>
      <c r="L38" s="34"/>
    </row>
    <row r="39" spans="2:12" ht="28.35" customHeight="1">
      <c r="B39" s="352"/>
      <c r="C39" s="353"/>
      <c r="D39" s="547" t="s">
        <v>220</v>
      </c>
      <c r="E39" s="547"/>
      <c r="F39" s="547"/>
      <c r="G39" s="547"/>
      <c r="H39" s="547"/>
      <c r="I39" s="219">
        <f t="shared" si="1"/>
        <v>1</v>
      </c>
      <c r="J39" s="206" t="str">
        <f t="shared" si="0"/>
        <v>Seleccione</v>
      </c>
      <c r="K39" s="223" t="s">
        <v>5</v>
      </c>
      <c r="L39" s="34"/>
    </row>
    <row r="40" spans="2:12" ht="16.350000000000001" customHeight="1">
      <c r="B40" s="352"/>
      <c r="C40" s="353"/>
      <c r="D40" s="372" t="s">
        <v>221</v>
      </c>
      <c r="E40" s="372"/>
      <c r="F40" s="372"/>
      <c r="G40" s="372"/>
      <c r="H40" s="372"/>
      <c r="I40" s="219">
        <f t="shared" si="1"/>
        <v>1</v>
      </c>
      <c r="J40" s="206" t="str">
        <f t="shared" si="0"/>
        <v>Seleccione</v>
      </c>
      <c r="K40" s="223" t="s">
        <v>5</v>
      </c>
      <c r="L40" s="34"/>
    </row>
    <row r="41" spans="2:12" ht="16.350000000000001" customHeight="1">
      <c r="B41" s="352"/>
      <c r="C41" s="353"/>
      <c r="D41" s="357" t="s">
        <v>222</v>
      </c>
      <c r="E41" s="357"/>
      <c r="F41" s="357"/>
      <c r="G41" s="357"/>
      <c r="H41" s="357"/>
      <c r="I41" s="219">
        <f t="shared" si="1"/>
        <v>1</v>
      </c>
      <c r="J41" s="206" t="str">
        <f t="shared" si="0"/>
        <v>Seleccione</v>
      </c>
      <c r="K41" s="223" t="s">
        <v>5</v>
      </c>
      <c r="L41" s="34"/>
    </row>
    <row r="42" spans="2:12" ht="16.350000000000001" customHeight="1">
      <c r="B42" s="352"/>
      <c r="C42" s="353"/>
      <c r="D42" s="371" t="s">
        <v>223</v>
      </c>
      <c r="E42" s="371"/>
      <c r="F42" s="371"/>
      <c r="G42" s="371"/>
      <c r="H42" s="371"/>
      <c r="I42" s="219">
        <f t="shared" si="1"/>
        <v>1</v>
      </c>
      <c r="J42" s="206" t="str">
        <f t="shared" si="0"/>
        <v>Seleccione</v>
      </c>
      <c r="K42" s="223" t="s">
        <v>5</v>
      </c>
      <c r="L42" s="34"/>
    </row>
    <row r="43" spans="2:12" ht="16.350000000000001" customHeight="1">
      <c r="B43" s="352"/>
      <c r="C43" s="353"/>
      <c r="D43" s="357" t="s">
        <v>224</v>
      </c>
      <c r="E43" s="357"/>
      <c r="F43" s="357"/>
      <c r="G43" s="357"/>
      <c r="H43" s="357"/>
      <c r="I43" s="219">
        <f t="shared" si="1"/>
        <v>1</v>
      </c>
      <c r="J43" s="206" t="str">
        <f t="shared" si="0"/>
        <v>Seleccione</v>
      </c>
      <c r="K43" s="223" t="s">
        <v>5</v>
      </c>
      <c r="L43" s="34"/>
    </row>
    <row r="44" spans="2:12" ht="16.350000000000001" customHeight="1">
      <c r="B44" s="352"/>
      <c r="C44" s="353"/>
      <c r="D44" s="357" t="s">
        <v>225</v>
      </c>
      <c r="E44" s="357"/>
      <c r="F44" s="357"/>
      <c r="G44" s="357"/>
      <c r="H44" s="357"/>
      <c r="I44" s="219">
        <f t="shared" si="1"/>
        <v>1</v>
      </c>
      <c r="J44" s="206" t="str">
        <f t="shared" si="0"/>
        <v>Seleccione</v>
      </c>
      <c r="K44" s="223" t="s">
        <v>5</v>
      </c>
      <c r="L44" s="34"/>
    </row>
    <row r="45" spans="2:12" ht="16.350000000000001" customHeight="1">
      <c r="B45" s="352"/>
      <c r="C45" s="353"/>
      <c r="D45" s="357"/>
      <c r="E45" s="357"/>
      <c r="F45" s="357"/>
      <c r="G45" s="357"/>
      <c r="H45" s="357"/>
      <c r="I45" s="219">
        <f t="shared" si="1"/>
        <v>0</v>
      </c>
      <c r="J45" s="206">
        <f t="shared" si="0"/>
        <v>0</v>
      </c>
      <c r="K45" s="223" t="s">
        <v>5</v>
      </c>
      <c r="L45" s="34"/>
    </row>
    <row r="46" spans="2:12" ht="16.350000000000001" customHeight="1">
      <c r="B46" s="352"/>
      <c r="C46" s="353"/>
      <c r="D46" s="357"/>
      <c r="E46" s="357"/>
      <c r="F46" s="357"/>
      <c r="G46" s="357"/>
      <c r="H46" s="357"/>
      <c r="I46" s="219">
        <f t="shared" si="1"/>
        <v>0</v>
      </c>
      <c r="J46" s="206">
        <f t="shared" si="0"/>
        <v>0</v>
      </c>
      <c r="K46" s="223" t="s">
        <v>5</v>
      </c>
      <c r="L46" s="34"/>
    </row>
    <row r="47" spans="2:12" ht="16.350000000000001" customHeight="1" thickBot="1">
      <c r="B47" s="354"/>
      <c r="C47" s="355"/>
      <c r="D47" s="358"/>
      <c r="E47" s="358"/>
      <c r="F47" s="358"/>
      <c r="G47" s="358"/>
      <c r="H47" s="358"/>
      <c r="I47" s="220">
        <f t="shared" si="1"/>
        <v>0</v>
      </c>
      <c r="J47" s="206">
        <f t="shared" si="0"/>
        <v>0</v>
      </c>
      <c r="K47" s="224" t="s">
        <v>5</v>
      </c>
      <c r="L47" s="35"/>
    </row>
    <row r="48" spans="2:12" ht="12" customHeight="1">
      <c r="B48" s="359"/>
      <c r="C48" s="359"/>
      <c r="D48" s="359"/>
      <c r="E48" s="359"/>
      <c r="F48" s="359"/>
      <c r="G48" s="359"/>
      <c r="H48" s="359"/>
      <c r="I48" s="359"/>
      <c r="J48" s="359"/>
      <c r="K48" s="359"/>
      <c r="L48" s="359"/>
    </row>
    <row r="49" spans="2:12" ht="16.350000000000001" customHeight="1">
      <c r="B49" s="113" t="s">
        <v>226</v>
      </c>
      <c r="C49" s="113" t="s">
        <v>227</v>
      </c>
      <c r="D49" s="400" t="s">
        <v>228</v>
      </c>
      <c r="E49" s="400"/>
      <c r="F49" s="400"/>
      <c r="G49" s="400"/>
      <c r="H49" s="400"/>
      <c r="I49" s="113"/>
      <c r="J49" s="113"/>
      <c r="K49" s="400" t="s">
        <v>229</v>
      </c>
      <c r="L49" s="400"/>
    </row>
    <row r="50" spans="2:12" ht="23.1" customHeight="1">
      <c r="B50" s="112"/>
      <c r="C50" s="114" t="str">
        <f>IF(B50=0," ",EDATE(B50,D50))</f>
        <v xml:space="preserve"> </v>
      </c>
      <c r="D50" s="401"/>
      <c r="E50" s="401"/>
      <c r="F50" s="401"/>
      <c r="G50" s="401"/>
      <c r="H50" s="401"/>
      <c r="I50" s="115"/>
      <c r="J50" s="115"/>
      <c r="K50" s="402" t="str">
        <f ca="1">IF(B50=0, " ", DATEDIF(B50,TODAY(),"m"))</f>
        <v xml:space="preserve"> </v>
      </c>
      <c r="L50" s="402"/>
    </row>
    <row r="51" spans="2:12" ht="12" customHeight="1" thickBot="1">
      <c r="B51" s="69"/>
      <c r="C51" s="69"/>
      <c r="D51" s="69"/>
      <c r="E51" s="69"/>
      <c r="F51" s="69"/>
      <c r="G51" s="69"/>
      <c r="H51" s="69"/>
      <c r="I51" s="69"/>
      <c r="J51" s="69"/>
      <c r="K51" s="69"/>
      <c r="L51" s="69"/>
    </row>
    <row r="52" spans="2:12" ht="17.100000000000001" customHeight="1">
      <c r="B52" s="396" t="s">
        <v>230</v>
      </c>
      <c r="C52" s="397"/>
      <c r="D52" s="351" t="s">
        <v>231</v>
      </c>
      <c r="E52" s="351"/>
      <c r="F52" s="351"/>
      <c r="G52" s="351"/>
      <c r="H52" s="351"/>
      <c r="I52" s="351"/>
      <c r="J52" s="351"/>
      <c r="K52" s="351"/>
      <c r="L52" s="383" t="s">
        <v>232</v>
      </c>
    </row>
    <row r="53" spans="2:12" ht="63" customHeight="1">
      <c r="B53" s="398"/>
      <c r="C53" s="323"/>
      <c r="D53" s="151" t="s">
        <v>233</v>
      </c>
      <c r="E53" s="151" t="s">
        <v>234</v>
      </c>
      <c r="F53" s="151" t="s">
        <v>235</v>
      </c>
      <c r="G53" s="151" t="s">
        <v>236</v>
      </c>
      <c r="H53" s="151" t="s">
        <v>237</v>
      </c>
      <c r="I53" s="151"/>
      <c r="J53" s="151"/>
      <c r="K53" s="151" t="s">
        <v>238</v>
      </c>
      <c r="L53" s="384"/>
    </row>
    <row r="54" spans="2:12" ht="31.35" customHeight="1">
      <c r="B54" s="379" t="s">
        <v>239</v>
      </c>
      <c r="C54" s="159" t="s">
        <v>240</v>
      </c>
      <c r="D54" s="55"/>
      <c r="E54" s="55"/>
      <c r="F54" s="55"/>
      <c r="G54" s="55"/>
      <c r="H54" s="55"/>
      <c r="I54" s="55"/>
      <c r="J54" s="55"/>
      <c r="K54" s="55"/>
      <c r="L54" s="34"/>
    </row>
    <row r="55" spans="2:12" ht="35.1" customHeight="1">
      <c r="B55" s="379"/>
      <c r="C55" s="159" t="s">
        <v>241</v>
      </c>
      <c r="D55" s="55"/>
      <c r="E55" s="55"/>
      <c r="F55" s="55"/>
      <c r="G55" s="55"/>
      <c r="H55" s="55"/>
      <c r="I55" s="55"/>
      <c r="J55" s="55"/>
      <c r="K55" s="55"/>
      <c r="L55" s="34"/>
    </row>
    <row r="56" spans="2:12" ht="34.9" customHeight="1" thickBot="1">
      <c r="B56" s="523"/>
      <c r="C56" s="185" t="s">
        <v>242</v>
      </c>
      <c r="D56" s="187" t="str">
        <f>IFERROR(D54/D55," ")</f>
        <v xml:space="preserve"> </v>
      </c>
      <c r="E56" s="187" t="str">
        <f>IFERROR(E54/E55," ")</f>
        <v xml:space="preserve"> </v>
      </c>
      <c r="F56" s="187" t="str">
        <f t="shared" ref="F56:K56" si="2">IFERROR(F54/F55," ")</f>
        <v xml:space="preserve"> </v>
      </c>
      <c r="G56" s="187" t="str">
        <f t="shared" si="2"/>
        <v xml:space="preserve"> </v>
      </c>
      <c r="H56" s="187" t="str">
        <f t="shared" si="2"/>
        <v xml:space="preserve"> </v>
      </c>
      <c r="I56" s="187"/>
      <c r="J56" s="187"/>
      <c r="K56" s="187" t="str">
        <f t="shared" si="2"/>
        <v xml:space="preserve"> </v>
      </c>
      <c r="L56" s="72"/>
    </row>
    <row r="57" spans="2:12" ht="34.9" customHeight="1">
      <c r="B57" s="385" t="s">
        <v>243</v>
      </c>
      <c r="C57" s="169" t="s">
        <v>244</v>
      </c>
      <c r="D57" s="110"/>
      <c r="E57" s="110"/>
      <c r="F57" s="110"/>
      <c r="G57" s="110"/>
      <c r="H57" s="110"/>
      <c r="I57" s="110"/>
      <c r="J57" s="110"/>
      <c r="K57" s="110"/>
      <c r="L57" s="33"/>
    </row>
    <row r="58" spans="2:12" ht="34.9" customHeight="1" thickBot="1">
      <c r="B58" s="386"/>
      <c r="C58" s="168" t="s">
        <v>242</v>
      </c>
      <c r="D58" s="188">
        <f>IFERROR(D54*D57," ")</f>
        <v>0</v>
      </c>
      <c r="E58" s="188">
        <f t="shared" ref="E58:K58" si="3">IFERROR(E54*E57," ")</f>
        <v>0</v>
      </c>
      <c r="F58" s="188">
        <f t="shared" si="3"/>
        <v>0</v>
      </c>
      <c r="G58" s="188">
        <f t="shared" si="3"/>
        <v>0</v>
      </c>
      <c r="H58" s="188">
        <f t="shared" si="3"/>
        <v>0</v>
      </c>
      <c r="I58" s="188">
        <f t="shared" si="3"/>
        <v>0</v>
      </c>
      <c r="J58" s="188"/>
      <c r="K58" s="188">
        <f t="shared" si="3"/>
        <v>0</v>
      </c>
      <c r="L58" s="35"/>
    </row>
    <row r="59" spans="2:12" ht="25.35" customHeight="1">
      <c r="B59" s="373" t="s">
        <v>245</v>
      </c>
      <c r="C59" s="374"/>
      <c r="D59" s="375"/>
      <c r="E59" s="376"/>
      <c r="F59" s="376"/>
      <c r="G59" s="376"/>
      <c r="H59" s="376"/>
      <c r="I59" s="376"/>
      <c r="J59" s="376"/>
      <c r="K59" s="376"/>
      <c r="L59" s="377"/>
    </row>
    <row r="60" spans="2:12" ht="67.150000000000006" customHeight="1" thickBot="1">
      <c r="B60" s="393" t="s">
        <v>246</v>
      </c>
      <c r="C60" s="394"/>
      <c r="D60" s="391" t="s">
        <v>247</v>
      </c>
      <c r="E60" s="391"/>
      <c r="F60" s="391"/>
      <c r="G60" s="391"/>
      <c r="H60" s="391"/>
      <c r="I60" s="391"/>
      <c r="J60" s="391"/>
      <c r="K60" s="391"/>
      <c r="L60" s="392"/>
    </row>
    <row r="61" spans="2:12" ht="35.1" customHeight="1" thickBot="1">
      <c r="B61" s="131"/>
      <c r="C61" s="160"/>
      <c r="D61" s="64"/>
      <c r="E61" s="64"/>
      <c r="F61" s="64"/>
      <c r="G61" s="64"/>
      <c r="H61" s="64"/>
      <c r="I61" s="64"/>
      <c r="J61" s="64"/>
      <c r="K61" s="64"/>
      <c r="L61" s="64"/>
    </row>
    <row r="62" spans="2:12" ht="20.100000000000001" customHeight="1">
      <c r="B62" s="396" t="s">
        <v>230</v>
      </c>
      <c r="C62" s="397"/>
      <c r="D62" s="351" t="s">
        <v>231</v>
      </c>
      <c r="E62" s="351"/>
      <c r="F62" s="351"/>
      <c r="G62" s="351"/>
      <c r="H62" s="351"/>
      <c r="I62" s="351"/>
      <c r="J62" s="351"/>
      <c r="K62" s="351"/>
      <c r="L62" s="383" t="s">
        <v>232</v>
      </c>
    </row>
    <row r="63" spans="2:12" ht="54" customHeight="1">
      <c r="B63" s="398"/>
      <c r="C63" s="323"/>
      <c r="D63" s="151" t="s">
        <v>233</v>
      </c>
      <c r="E63" s="151" t="s">
        <v>234</v>
      </c>
      <c r="F63" s="151" t="s">
        <v>235</v>
      </c>
      <c r="G63" s="151" t="s">
        <v>236</v>
      </c>
      <c r="H63" s="151" t="s">
        <v>237</v>
      </c>
      <c r="I63" s="151"/>
      <c r="J63" s="151"/>
      <c r="K63" s="151" t="s">
        <v>238</v>
      </c>
      <c r="L63" s="384"/>
    </row>
    <row r="64" spans="2:12" ht="31.35" customHeight="1">
      <c r="B64" s="381" t="s">
        <v>248</v>
      </c>
      <c r="C64" s="159" t="s">
        <v>249</v>
      </c>
      <c r="D64" s="55"/>
      <c r="E64" s="55"/>
      <c r="F64" s="55"/>
      <c r="G64" s="55"/>
      <c r="H64" s="55"/>
      <c r="I64" s="55"/>
      <c r="J64" s="55"/>
      <c r="K64" s="55"/>
      <c r="L64" s="34"/>
    </row>
    <row r="65" spans="1:14" ht="35.1" customHeight="1">
      <c r="B65" s="381"/>
      <c r="C65" s="159" t="s">
        <v>250</v>
      </c>
      <c r="D65" s="55"/>
      <c r="E65" s="55"/>
      <c r="F65" s="55"/>
      <c r="G65" s="55"/>
      <c r="H65" s="55"/>
      <c r="I65" s="55"/>
      <c r="J65" s="55"/>
      <c r="K65" s="55"/>
      <c r="L65" s="34"/>
    </row>
    <row r="66" spans="1:14" ht="35.1" customHeight="1" thickBot="1">
      <c r="B66" s="382"/>
      <c r="C66" s="185" t="s">
        <v>251</v>
      </c>
      <c r="D66" s="186" t="str">
        <f>IFERROR(D64/D65," ")</f>
        <v xml:space="preserve"> </v>
      </c>
      <c r="E66" s="186" t="str">
        <f>IFERROR(E64/E65," ")</f>
        <v xml:space="preserve"> </v>
      </c>
      <c r="F66" s="186" t="str">
        <f t="shared" ref="F66:H66" si="4">IFERROR(F64/F65," ")</f>
        <v xml:space="preserve"> </v>
      </c>
      <c r="G66" s="186" t="str">
        <f t="shared" si="4"/>
        <v xml:space="preserve"> </v>
      </c>
      <c r="H66" s="186" t="str">
        <f t="shared" si="4"/>
        <v xml:space="preserve"> </v>
      </c>
      <c r="I66" s="186"/>
      <c r="J66" s="186"/>
      <c r="K66" s="186" t="str">
        <f t="shared" ref="K66" si="5">IFERROR(K64/K65," ")</f>
        <v xml:space="preserve"> </v>
      </c>
      <c r="L66" s="72"/>
    </row>
    <row r="67" spans="1:14" ht="34.9" customHeight="1">
      <c r="B67" s="385" t="s">
        <v>243</v>
      </c>
      <c r="C67" s="169" t="s">
        <v>252</v>
      </c>
      <c r="D67" s="110"/>
      <c r="E67" s="110"/>
      <c r="F67" s="110"/>
      <c r="G67" s="110"/>
      <c r="H67" s="110"/>
      <c r="I67" s="110"/>
      <c r="J67" s="110"/>
      <c r="K67" s="110"/>
      <c r="L67" s="33"/>
    </row>
    <row r="68" spans="1:14" ht="34.9" customHeight="1">
      <c r="B68" s="395"/>
      <c r="C68" s="159" t="s">
        <v>244</v>
      </c>
      <c r="D68" s="55"/>
      <c r="E68" s="55"/>
      <c r="F68" s="55"/>
      <c r="G68" s="55"/>
      <c r="H68" s="55"/>
      <c r="I68" s="55"/>
      <c r="J68" s="55"/>
      <c r="K68" s="55"/>
      <c r="L68" s="34"/>
    </row>
    <row r="69" spans="1:14" ht="34.9" customHeight="1" thickBot="1">
      <c r="B69" s="386"/>
      <c r="C69" s="168" t="s">
        <v>242</v>
      </c>
      <c r="D69" s="188">
        <f>IFERROR((D67-D64)*D68," ")</f>
        <v>0</v>
      </c>
      <c r="E69" s="188">
        <f t="shared" ref="E69:K69" si="6">IFERROR((E67-E64)*E68," ")</f>
        <v>0</v>
      </c>
      <c r="F69" s="188">
        <f t="shared" si="6"/>
        <v>0</v>
      </c>
      <c r="G69" s="188">
        <f t="shared" si="6"/>
        <v>0</v>
      </c>
      <c r="H69" s="188">
        <f t="shared" si="6"/>
        <v>0</v>
      </c>
      <c r="I69" s="188">
        <f t="shared" si="6"/>
        <v>0</v>
      </c>
      <c r="J69" s="188"/>
      <c r="K69" s="188">
        <f t="shared" si="6"/>
        <v>0</v>
      </c>
      <c r="L69" s="35"/>
    </row>
    <row r="70" spans="1:14" ht="27" customHeight="1">
      <c r="B70" s="387" t="s">
        <v>245</v>
      </c>
      <c r="C70" s="388"/>
      <c r="D70" s="389"/>
      <c r="E70" s="389"/>
      <c r="F70" s="389"/>
      <c r="G70" s="389"/>
      <c r="H70" s="389"/>
      <c r="I70" s="389"/>
      <c r="J70" s="389"/>
      <c r="K70" s="389"/>
      <c r="L70" s="390"/>
    </row>
    <row r="71" spans="1:14" ht="57.6" customHeight="1" thickBot="1">
      <c r="B71" s="393" t="s">
        <v>246</v>
      </c>
      <c r="C71" s="394"/>
      <c r="D71" s="391" t="s">
        <v>253</v>
      </c>
      <c r="E71" s="391"/>
      <c r="F71" s="391"/>
      <c r="G71" s="391"/>
      <c r="H71" s="391"/>
      <c r="I71" s="391"/>
      <c r="J71" s="391"/>
      <c r="K71" s="391"/>
      <c r="L71" s="392"/>
    </row>
    <row r="72" spans="1:14" ht="16.149999999999999" customHeight="1">
      <c r="M72" s="399"/>
      <c r="N72" s="399"/>
    </row>
    <row r="73" spans="1:14" ht="16.350000000000001" customHeight="1">
      <c r="M73" s="68"/>
      <c r="N73" s="68"/>
    </row>
    <row r="74" spans="1:14" ht="16.350000000000001" customHeight="1">
      <c r="M74" s="68"/>
      <c r="N74" s="68"/>
    </row>
    <row r="75" spans="1:14" ht="14.45">
      <c r="A75" t="s">
        <v>314</v>
      </c>
    </row>
    <row r="76" spans="1:14" ht="14.45"/>
    <row r="77" spans="1:14" ht="14.85" customHeight="1"/>
  </sheetData>
  <mergeCells count="75">
    <mergeCell ref="B64:B66"/>
    <mergeCell ref="B67:B69"/>
    <mergeCell ref="B70:C70"/>
    <mergeCell ref="D70:L70"/>
    <mergeCell ref="B71:C71"/>
    <mergeCell ref="D71:L71"/>
    <mergeCell ref="B59:C59"/>
    <mergeCell ref="D59:L59"/>
    <mergeCell ref="B60:C60"/>
    <mergeCell ref="D60:L60"/>
    <mergeCell ref="B62:C63"/>
    <mergeCell ref="D62:K62"/>
    <mergeCell ref="L62:L63"/>
    <mergeCell ref="B52:C53"/>
    <mergeCell ref="D52:K52"/>
    <mergeCell ref="L52:L53"/>
    <mergeCell ref="B54:B56"/>
    <mergeCell ref="B57:B58"/>
    <mergeCell ref="D31:H31"/>
    <mergeCell ref="D32:H32"/>
    <mergeCell ref="D49:H49"/>
    <mergeCell ref="K49:L49"/>
    <mergeCell ref="D50:H50"/>
    <mergeCell ref="K50:L50"/>
    <mergeCell ref="D41:H41"/>
    <mergeCell ref="D42:H42"/>
    <mergeCell ref="D43:H43"/>
    <mergeCell ref="D45:H45"/>
    <mergeCell ref="D46:H46"/>
    <mergeCell ref="M72:N72"/>
    <mergeCell ref="D44:H44"/>
    <mergeCell ref="D47:H47"/>
    <mergeCell ref="B48:L48"/>
    <mergeCell ref="D30:H30"/>
    <mergeCell ref="D33:H33"/>
    <mergeCell ref="B34:C47"/>
    <mergeCell ref="D34:H34"/>
    <mergeCell ref="D35:H35"/>
    <mergeCell ref="D36:H36"/>
    <mergeCell ref="D37:H37"/>
    <mergeCell ref="D38:H38"/>
    <mergeCell ref="D39:H39"/>
    <mergeCell ref="D40:H40"/>
    <mergeCell ref="B26:C33"/>
    <mergeCell ref="D26:H26"/>
    <mergeCell ref="D27:H27"/>
    <mergeCell ref="D28:H28"/>
    <mergeCell ref="D29:H29"/>
    <mergeCell ref="B12:H12"/>
    <mergeCell ref="B13:C25"/>
    <mergeCell ref="D13:H13"/>
    <mergeCell ref="D14:H14"/>
    <mergeCell ref="D15:H15"/>
    <mergeCell ref="D16:H16"/>
    <mergeCell ref="D17:H17"/>
    <mergeCell ref="D18:H18"/>
    <mergeCell ref="D19:H19"/>
    <mergeCell ref="D20:H20"/>
    <mergeCell ref="D21:H21"/>
    <mergeCell ref="D23:H23"/>
    <mergeCell ref="D24:H24"/>
    <mergeCell ref="D25:H25"/>
    <mergeCell ref="B9:C9"/>
    <mergeCell ref="D9:L9"/>
    <mergeCell ref="B10:C10"/>
    <mergeCell ref="D10:L10"/>
    <mergeCell ref="B11:L11"/>
    <mergeCell ref="D22:H22"/>
    <mergeCell ref="B8:C8"/>
    <mergeCell ref="D8:L8"/>
    <mergeCell ref="B1:L1"/>
    <mergeCell ref="B2:L2"/>
    <mergeCell ref="B4:C4"/>
    <mergeCell ref="B5:C5"/>
    <mergeCell ref="B6:C6"/>
  </mergeCells>
  <conditionalFormatting sqref="D10:E10">
    <cfRule type="dataBar" priority="1">
      <dataBar>
        <cfvo type="num" val="0"/>
        <cfvo type="num" val="1"/>
        <color rgb="FF6DBEB5"/>
      </dataBar>
      <extLst>
        <ext xmlns:x14="http://schemas.microsoft.com/office/spreadsheetml/2009/9/main" uri="{B025F937-C7B1-47D3-B67F-A62EFF666E3E}">
          <x14:id>{BEA5C180-82D0-4CA4-B49F-30FF6661C2C3}</x14:id>
        </ext>
      </extLst>
    </cfRule>
  </conditionalFormatting>
  <dataValidations count="1">
    <dataValidation type="list" allowBlank="1" showInputMessage="1" showErrorMessage="1" sqref="K13:K47" xr:uid="{5101311B-373D-4E15-80E3-AA81383BF995}">
      <formula1>"Seleccione, SI,NO, NoAplica"</formula1>
    </dataValidation>
  </dataValidations>
  <hyperlinks>
    <hyperlink ref="M59:N59" location="'2. Definamos '!A1" display="Volver" xr:uid="{49D69308-1E41-45CA-933C-F9C218AB95CD}"/>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BEA5C180-82D0-4CA4-B49F-30FF6661C2C3}">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E350A8-8E7A-4620-8DD7-ED001E4086C9}">
  <sheetPr codeName="Hoja9">
    <tabColor rgb="FFD0F1EF"/>
  </sheetPr>
  <dimension ref="A1:S78"/>
  <sheetViews>
    <sheetView showGridLines="0" topLeftCell="A49" zoomScale="54" zoomScaleNormal="113" workbookViewId="0"/>
  </sheetViews>
  <sheetFormatPr defaultColWidth="0"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3" width="11.42578125" customWidth="1"/>
    <col min="14"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254</v>
      </c>
      <c r="E6" s="161"/>
      <c r="F6" s="61"/>
      <c r="G6" s="61"/>
      <c r="H6" s="61"/>
      <c r="I6" s="61"/>
      <c r="J6" s="61"/>
      <c r="K6" s="61"/>
      <c r="L6" s="62"/>
    </row>
    <row r="7" spans="2:18" ht="15" thickBot="1"/>
    <row r="8" spans="2:18" ht="17.100000000000001" customHeight="1" thickBot="1">
      <c r="B8" s="406" t="s">
        <v>190</v>
      </c>
      <c r="C8" s="407"/>
      <c r="D8" s="337" t="s">
        <v>191</v>
      </c>
      <c r="E8" s="337"/>
      <c r="F8" s="337"/>
      <c r="G8" s="337"/>
      <c r="H8" s="337"/>
      <c r="I8" s="337"/>
      <c r="J8" s="337"/>
      <c r="K8" s="337"/>
      <c r="L8" s="338"/>
    </row>
    <row r="9" spans="2:18" ht="59.1" customHeight="1" thickBot="1">
      <c r="B9" s="408" t="s">
        <v>255</v>
      </c>
      <c r="C9" s="409"/>
      <c r="D9" s="410" t="s">
        <v>256</v>
      </c>
      <c r="E9" s="410"/>
      <c r="F9" s="410"/>
      <c r="G9" s="410"/>
      <c r="H9" s="410"/>
      <c r="I9" s="410"/>
      <c r="J9" s="410"/>
      <c r="K9" s="410"/>
      <c r="L9" s="411"/>
    </row>
    <row r="10" spans="2:18" ht="23.1" customHeight="1" thickBot="1">
      <c r="B10" s="412" t="s">
        <v>194</v>
      </c>
      <c r="C10" s="413"/>
      <c r="D10" s="414">
        <f>COUNTIF(J13:J42,"SI")/COUNTIF(I13:I42,1)</f>
        <v>0</v>
      </c>
      <c r="E10" s="348"/>
      <c r="F10" s="348"/>
      <c r="G10" s="348"/>
      <c r="H10" s="348"/>
      <c r="I10" s="348"/>
      <c r="J10" s="348"/>
      <c r="K10" s="348"/>
      <c r="L10" s="349"/>
      <c r="M10" s="65">
        <f>D10</f>
        <v>0</v>
      </c>
    </row>
    <row r="11" spans="2:18" ht="8.1" customHeight="1" thickBot="1">
      <c r="B11" s="359"/>
      <c r="C11" s="359"/>
      <c r="D11" s="359"/>
      <c r="E11" s="359"/>
      <c r="F11" s="359"/>
      <c r="G11" s="359"/>
      <c r="H11" s="359"/>
      <c r="I11" s="359"/>
      <c r="J11" s="359"/>
      <c r="K11" s="359"/>
      <c r="L11" s="359"/>
    </row>
    <row r="12" spans="2:18" ht="15" customHeight="1" thickBot="1">
      <c r="B12" s="403" t="s">
        <v>195</v>
      </c>
      <c r="C12" s="404"/>
      <c r="D12" s="404"/>
      <c r="E12" s="404"/>
      <c r="F12" s="404"/>
      <c r="G12" s="404"/>
      <c r="H12" s="405"/>
      <c r="I12" s="71"/>
      <c r="J12" s="71"/>
      <c r="K12" s="45" t="s">
        <v>196</v>
      </c>
      <c r="L12" s="46" t="s">
        <v>197</v>
      </c>
    </row>
    <row r="13" spans="2:18" ht="16.350000000000001" customHeight="1">
      <c r="B13" s="350" t="s">
        <v>198</v>
      </c>
      <c r="C13" s="351"/>
      <c r="D13" s="415" t="s">
        <v>201</v>
      </c>
      <c r="E13" s="415"/>
      <c r="F13" s="415"/>
      <c r="G13" s="415"/>
      <c r="H13" s="415"/>
      <c r="I13" s="218">
        <f>IF(D13&lt;&gt;"",IF(OR(K13="NO",K13="SI",K13="Seleccione"),1,0),0)</f>
        <v>1</v>
      </c>
      <c r="J13" s="206" t="str">
        <f t="shared" ref="J13:J42" si="0">IF(D13="",0,K13)</f>
        <v>Seleccione</v>
      </c>
      <c r="K13" s="225" t="s">
        <v>5</v>
      </c>
      <c r="L13" s="33"/>
    </row>
    <row r="14" spans="2:18" ht="16.350000000000001" customHeight="1">
      <c r="B14" s="352"/>
      <c r="C14" s="353"/>
      <c r="D14" s="416" t="s">
        <v>202</v>
      </c>
      <c r="E14" s="416"/>
      <c r="F14" s="416"/>
      <c r="G14" s="416"/>
      <c r="H14" s="416"/>
      <c r="I14" s="219">
        <f t="shared" ref="I14:I42" si="1">IF(D14&lt;&gt;"",IF(OR(K14="NO",K14="SI",K14="Seleccione"),1,0),0)</f>
        <v>1</v>
      </c>
      <c r="J14" s="206" t="str">
        <f t="shared" si="0"/>
        <v>Seleccione</v>
      </c>
      <c r="K14" s="223" t="s">
        <v>5</v>
      </c>
      <c r="L14" s="34"/>
    </row>
    <row r="15" spans="2:18" ht="16.350000000000001" customHeight="1">
      <c r="B15" s="352"/>
      <c r="C15" s="353"/>
      <c r="D15" s="417" t="s">
        <v>204</v>
      </c>
      <c r="E15" s="417"/>
      <c r="F15" s="417"/>
      <c r="G15" s="417"/>
      <c r="H15" s="417"/>
      <c r="I15" s="219">
        <f t="shared" si="1"/>
        <v>1</v>
      </c>
      <c r="J15" s="206" t="str">
        <f t="shared" si="0"/>
        <v>Seleccione</v>
      </c>
      <c r="K15" s="223" t="s">
        <v>5</v>
      </c>
      <c r="L15" s="34"/>
    </row>
    <row r="16" spans="2:18" ht="16.350000000000001" customHeight="1">
      <c r="B16" s="352"/>
      <c r="C16" s="353"/>
      <c r="D16" s="416" t="s">
        <v>257</v>
      </c>
      <c r="E16" s="416"/>
      <c r="F16" s="416"/>
      <c r="G16" s="416"/>
      <c r="H16" s="416"/>
      <c r="I16" s="219">
        <f t="shared" si="1"/>
        <v>1</v>
      </c>
      <c r="J16" s="206" t="str">
        <f t="shared" si="0"/>
        <v>Seleccione</v>
      </c>
      <c r="K16" s="223" t="s">
        <v>5</v>
      </c>
      <c r="L16" s="34"/>
    </row>
    <row r="17" spans="2:12" ht="15.6" customHeight="1">
      <c r="B17" s="352"/>
      <c r="C17" s="353"/>
      <c r="D17" s="416" t="s">
        <v>203</v>
      </c>
      <c r="E17" s="416"/>
      <c r="F17" s="416"/>
      <c r="G17" s="416"/>
      <c r="H17" s="416"/>
      <c r="I17" s="219">
        <f t="shared" si="1"/>
        <v>1</v>
      </c>
      <c r="J17" s="206" t="str">
        <f t="shared" si="0"/>
        <v>Seleccione</v>
      </c>
      <c r="K17" s="223" t="s">
        <v>5</v>
      </c>
      <c r="L17" s="34"/>
    </row>
    <row r="18" spans="2:12" ht="15.6" customHeight="1">
      <c r="B18" s="352"/>
      <c r="C18" s="353"/>
      <c r="D18" s="416" t="s">
        <v>205</v>
      </c>
      <c r="E18" s="416"/>
      <c r="F18" s="416"/>
      <c r="G18" s="416"/>
      <c r="H18" s="416"/>
      <c r="I18" s="219">
        <f t="shared" si="1"/>
        <v>1</v>
      </c>
      <c r="J18" s="206" t="str">
        <f t="shared" si="0"/>
        <v>Seleccione</v>
      </c>
      <c r="K18" s="223" t="s">
        <v>5</v>
      </c>
      <c r="L18" s="34"/>
    </row>
    <row r="19" spans="2:12" ht="15.6" customHeight="1">
      <c r="B19" s="352"/>
      <c r="C19" s="353"/>
      <c r="D19" s="420"/>
      <c r="E19" s="421"/>
      <c r="F19" s="421"/>
      <c r="G19" s="421"/>
      <c r="H19" s="422"/>
      <c r="I19" s="219">
        <f t="shared" si="1"/>
        <v>0</v>
      </c>
      <c r="J19" s="206">
        <f t="shared" si="0"/>
        <v>0</v>
      </c>
      <c r="K19" s="223" t="s">
        <v>5</v>
      </c>
      <c r="L19" s="34"/>
    </row>
    <row r="20" spans="2:12" ht="15.6" customHeight="1">
      <c r="B20" s="352"/>
      <c r="C20" s="353"/>
      <c r="D20" s="420"/>
      <c r="E20" s="421"/>
      <c r="F20" s="421"/>
      <c r="G20" s="421"/>
      <c r="H20" s="422"/>
      <c r="I20" s="219">
        <f t="shared" si="1"/>
        <v>0</v>
      </c>
      <c r="J20" s="206">
        <f t="shared" si="0"/>
        <v>0</v>
      </c>
      <c r="K20" s="223" t="s">
        <v>5</v>
      </c>
      <c r="L20" s="34"/>
    </row>
    <row r="21" spans="2:12" ht="15.6" customHeight="1">
      <c r="B21" s="352"/>
      <c r="C21" s="353"/>
      <c r="D21" s="420"/>
      <c r="E21" s="421"/>
      <c r="F21" s="421"/>
      <c r="G21" s="421"/>
      <c r="H21" s="422"/>
      <c r="I21" s="219">
        <f t="shared" si="1"/>
        <v>0</v>
      </c>
      <c r="J21" s="206">
        <f t="shared" si="0"/>
        <v>0</v>
      </c>
      <c r="K21" s="223" t="s">
        <v>5</v>
      </c>
      <c r="L21" s="34"/>
    </row>
    <row r="22" spans="2:12" ht="15.6" customHeight="1">
      <c r="B22" s="352"/>
      <c r="C22" s="353"/>
      <c r="D22" s="418"/>
      <c r="E22" s="418"/>
      <c r="F22" s="418"/>
      <c r="G22" s="418"/>
      <c r="H22" s="418"/>
      <c r="I22" s="219">
        <f t="shared" si="1"/>
        <v>0</v>
      </c>
      <c r="J22" s="206">
        <f t="shared" si="0"/>
        <v>0</v>
      </c>
      <c r="K22" s="223" t="s">
        <v>5</v>
      </c>
      <c r="L22" s="34"/>
    </row>
    <row r="23" spans="2:12" ht="15.6" customHeight="1">
      <c r="B23" s="352"/>
      <c r="C23" s="353"/>
      <c r="D23" s="418"/>
      <c r="E23" s="418"/>
      <c r="F23" s="418"/>
      <c r="G23" s="418"/>
      <c r="H23" s="418"/>
      <c r="I23" s="219">
        <f t="shared" si="1"/>
        <v>0</v>
      </c>
      <c r="J23" s="206">
        <f t="shared" si="0"/>
        <v>0</v>
      </c>
      <c r="K23" s="223" t="s">
        <v>5</v>
      </c>
      <c r="L23" s="34"/>
    </row>
    <row r="24" spans="2:12" ht="15.6" customHeight="1" thickBot="1">
      <c r="B24" s="354"/>
      <c r="C24" s="355"/>
      <c r="D24" s="419"/>
      <c r="E24" s="419"/>
      <c r="F24" s="419"/>
      <c r="G24" s="419"/>
      <c r="H24" s="419"/>
      <c r="I24" s="220">
        <f t="shared" si="1"/>
        <v>0</v>
      </c>
      <c r="J24" s="206">
        <f t="shared" si="0"/>
        <v>0</v>
      </c>
      <c r="K24" s="224" t="s">
        <v>5</v>
      </c>
      <c r="L24" s="35"/>
    </row>
    <row r="25" spans="2:12" ht="16.350000000000001" customHeight="1">
      <c r="B25" s="350" t="s">
        <v>258</v>
      </c>
      <c r="C25" s="351"/>
      <c r="D25" s="415" t="s">
        <v>209</v>
      </c>
      <c r="E25" s="415"/>
      <c r="F25" s="415"/>
      <c r="G25" s="415"/>
      <c r="H25" s="415"/>
      <c r="I25" s="218">
        <f t="shared" si="1"/>
        <v>1</v>
      </c>
      <c r="J25" s="206" t="str">
        <f t="shared" si="0"/>
        <v>Seleccione</v>
      </c>
      <c r="K25" s="225" t="s">
        <v>5</v>
      </c>
      <c r="L25" s="33"/>
    </row>
    <row r="26" spans="2:12" ht="16.350000000000001" customHeight="1">
      <c r="B26" s="352"/>
      <c r="C26" s="353"/>
      <c r="D26" s="423" t="s">
        <v>259</v>
      </c>
      <c r="E26" s="423"/>
      <c r="F26" s="423"/>
      <c r="G26" s="423"/>
      <c r="H26" s="423"/>
      <c r="I26" s="219">
        <f t="shared" si="1"/>
        <v>1</v>
      </c>
      <c r="J26" s="206" t="str">
        <f t="shared" si="0"/>
        <v>Seleccione</v>
      </c>
      <c r="K26" s="223" t="s">
        <v>5</v>
      </c>
      <c r="L26" s="34"/>
    </row>
    <row r="27" spans="2:12" ht="15.6" customHeight="1">
      <c r="B27" s="352"/>
      <c r="C27" s="353"/>
      <c r="D27" s="357" t="s">
        <v>260</v>
      </c>
      <c r="E27" s="357"/>
      <c r="F27" s="357"/>
      <c r="G27" s="357"/>
      <c r="H27" s="357"/>
      <c r="I27" s="219">
        <f t="shared" si="1"/>
        <v>1</v>
      </c>
      <c r="J27" s="206" t="str">
        <f t="shared" si="0"/>
        <v>Seleccione</v>
      </c>
      <c r="K27" s="223" t="s">
        <v>5</v>
      </c>
      <c r="L27" s="34"/>
    </row>
    <row r="28" spans="2:12" ht="15.6" customHeight="1">
      <c r="B28" s="352"/>
      <c r="C28" s="353"/>
      <c r="D28" s="366"/>
      <c r="E28" s="366"/>
      <c r="F28" s="366"/>
      <c r="G28" s="366"/>
      <c r="H28" s="366"/>
      <c r="I28" s="219">
        <f t="shared" si="1"/>
        <v>0</v>
      </c>
      <c r="J28" s="206">
        <f t="shared" si="0"/>
        <v>0</v>
      </c>
      <c r="K28" s="223" t="s">
        <v>5</v>
      </c>
      <c r="L28" s="34"/>
    </row>
    <row r="29" spans="2:12" ht="16.350000000000001" customHeight="1">
      <c r="B29" s="352"/>
      <c r="C29" s="353"/>
      <c r="D29" s="424"/>
      <c r="E29" s="424"/>
      <c r="F29" s="424"/>
      <c r="G29" s="424"/>
      <c r="H29" s="424"/>
      <c r="I29" s="219">
        <f t="shared" si="1"/>
        <v>0</v>
      </c>
      <c r="J29" s="206">
        <f t="shared" si="0"/>
        <v>0</v>
      </c>
      <c r="K29" s="223" t="s">
        <v>5</v>
      </c>
      <c r="L29" s="34"/>
    </row>
    <row r="30" spans="2:12" ht="15.95" thickBot="1">
      <c r="B30" s="354"/>
      <c r="C30" s="355"/>
      <c r="D30" s="419"/>
      <c r="E30" s="419"/>
      <c r="F30" s="419"/>
      <c r="G30" s="419"/>
      <c r="H30" s="419"/>
      <c r="I30" s="220">
        <f t="shared" si="1"/>
        <v>0</v>
      </c>
      <c r="J30" s="206">
        <f t="shared" si="0"/>
        <v>0</v>
      </c>
      <c r="K30" s="224" t="s">
        <v>5</v>
      </c>
      <c r="L30" s="212"/>
    </row>
    <row r="31" spans="2:12" ht="16.350000000000001" customHeight="1">
      <c r="B31" s="350" t="s">
        <v>261</v>
      </c>
      <c r="C31" s="351"/>
      <c r="D31" s="415" t="s">
        <v>262</v>
      </c>
      <c r="E31" s="415"/>
      <c r="F31" s="415"/>
      <c r="G31" s="415"/>
      <c r="H31" s="415"/>
      <c r="I31" s="218">
        <f t="shared" si="1"/>
        <v>1</v>
      </c>
      <c r="J31" s="206" t="str">
        <f t="shared" si="0"/>
        <v>Seleccione</v>
      </c>
      <c r="K31" s="225" t="s">
        <v>5</v>
      </c>
      <c r="L31" s="33"/>
    </row>
    <row r="32" spans="2:12" ht="18" customHeight="1">
      <c r="B32" s="352"/>
      <c r="C32" s="353"/>
      <c r="D32" s="416" t="s">
        <v>263</v>
      </c>
      <c r="E32" s="416"/>
      <c r="F32" s="416"/>
      <c r="G32" s="416"/>
      <c r="H32" s="416"/>
      <c r="I32" s="219">
        <f t="shared" si="1"/>
        <v>1</v>
      </c>
      <c r="J32" s="206" t="str">
        <f t="shared" si="0"/>
        <v>Seleccione</v>
      </c>
      <c r="K32" s="223" t="s">
        <v>5</v>
      </c>
      <c r="L32" s="34"/>
    </row>
    <row r="33" spans="2:12" ht="18" customHeight="1">
      <c r="B33" s="352"/>
      <c r="C33" s="353"/>
      <c r="D33" s="416" t="s">
        <v>264</v>
      </c>
      <c r="E33" s="416"/>
      <c r="F33" s="416"/>
      <c r="G33" s="416"/>
      <c r="H33" s="416"/>
      <c r="I33" s="219">
        <f t="shared" si="1"/>
        <v>1</v>
      </c>
      <c r="J33" s="206" t="str">
        <f t="shared" si="0"/>
        <v>Seleccione</v>
      </c>
      <c r="K33" s="223" t="s">
        <v>5</v>
      </c>
      <c r="L33" s="34"/>
    </row>
    <row r="34" spans="2:12" ht="18.600000000000001" customHeight="1">
      <c r="B34" s="352"/>
      <c r="C34" s="353"/>
      <c r="D34" s="416" t="s">
        <v>265</v>
      </c>
      <c r="E34" s="416"/>
      <c r="F34" s="416"/>
      <c r="G34" s="416"/>
      <c r="H34" s="416"/>
      <c r="I34" s="219">
        <f t="shared" si="1"/>
        <v>1</v>
      </c>
      <c r="J34" s="206" t="str">
        <f t="shared" si="0"/>
        <v>Seleccione</v>
      </c>
      <c r="K34" s="223" t="s">
        <v>5</v>
      </c>
      <c r="L34" s="34"/>
    </row>
    <row r="35" spans="2:12" ht="32.1" customHeight="1">
      <c r="B35" s="352"/>
      <c r="C35" s="353"/>
      <c r="D35" s="416" t="s">
        <v>266</v>
      </c>
      <c r="E35" s="416"/>
      <c r="F35" s="416"/>
      <c r="G35" s="416"/>
      <c r="H35" s="416"/>
      <c r="I35" s="219">
        <f t="shared" si="1"/>
        <v>1</v>
      </c>
      <c r="J35" s="206" t="str">
        <f t="shared" si="0"/>
        <v>Seleccione</v>
      </c>
      <c r="K35" s="223" t="s">
        <v>5</v>
      </c>
      <c r="L35" s="34"/>
    </row>
    <row r="36" spans="2:12" ht="19.350000000000001" customHeight="1">
      <c r="B36" s="352"/>
      <c r="C36" s="353"/>
      <c r="D36" s="416" t="s">
        <v>267</v>
      </c>
      <c r="E36" s="416"/>
      <c r="F36" s="416"/>
      <c r="G36" s="416"/>
      <c r="H36" s="416"/>
      <c r="I36" s="219">
        <f t="shared" si="1"/>
        <v>1</v>
      </c>
      <c r="J36" s="206" t="str">
        <f t="shared" si="0"/>
        <v>Seleccione</v>
      </c>
      <c r="K36" s="223" t="s">
        <v>5</v>
      </c>
      <c r="L36" s="34"/>
    </row>
    <row r="37" spans="2:12" ht="19.350000000000001" customHeight="1">
      <c r="B37" s="352"/>
      <c r="C37" s="353"/>
      <c r="D37" s="416" t="s">
        <v>268</v>
      </c>
      <c r="E37" s="416"/>
      <c r="F37" s="416"/>
      <c r="G37" s="416"/>
      <c r="H37" s="416"/>
      <c r="I37" s="219">
        <f t="shared" si="1"/>
        <v>1</v>
      </c>
      <c r="J37" s="206" t="str">
        <f t="shared" si="0"/>
        <v>Seleccione</v>
      </c>
      <c r="K37" s="223" t="s">
        <v>5</v>
      </c>
      <c r="L37" s="34"/>
    </row>
    <row r="38" spans="2:12" ht="19.350000000000001" customHeight="1">
      <c r="B38" s="352"/>
      <c r="C38" s="353"/>
      <c r="D38" s="416" t="s">
        <v>269</v>
      </c>
      <c r="E38" s="416"/>
      <c r="F38" s="416"/>
      <c r="G38" s="416"/>
      <c r="H38" s="416"/>
      <c r="I38" s="219">
        <f t="shared" si="1"/>
        <v>1</v>
      </c>
      <c r="J38" s="206" t="str">
        <f t="shared" si="0"/>
        <v>Seleccione</v>
      </c>
      <c r="K38" s="223" t="s">
        <v>5</v>
      </c>
      <c r="L38" s="34"/>
    </row>
    <row r="39" spans="2:12" ht="39.950000000000003" customHeight="1">
      <c r="B39" s="352"/>
      <c r="C39" s="353"/>
      <c r="D39" s="416" t="s">
        <v>270</v>
      </c>
      <c r="E39" s="416"/>
      <c r="F39" s="416"/>
      <c r="G39" s="416"/>
      <c r="H39" s="416"/>
      <c r="I39" s="219">
        <f t="shared" si="1"/>
        <v>1</v>
      </c>
      <c r="J39" s="206" t="str">
        <f t="shared" si="0"/>
        <v>Seleccione</v>
      </c>
      <c r="K39" s="223" t="s">
        <v>5</v>
      </c>
      <c r="L39" s="34"/>
    </row>
    <row r="40" spans="2:12" ht="28.35" customHeight="1">
      <c r="B40" s="352"/>
      <c r="C40" s="353"/>
      <c r="D40" s="416" t="s">
        <v>271</v>
      </c>
      <c r="E40" s="416"/>
      <c r="F40" s="416"/>
      <c r="G40" s="416"/>
      <c r="H40" s="416"/>
      <c r="I40" s="219">
        <f t="shared" si="1"/>
        <v>1</v>
      </c>
      <c r="J40" s="206" t="str">
        <f t="shared" si="0"/>
        <v>Seleccione</v>
      </c>
      <c r="K40" s="223" t="s">
        <v>5</v>
      </c>
      <c r="L40" s="34"/>
    </row>
    <row r="41" spans="2:12" ht="16.350000000000001" customHeight="1">
      <c r="B41" s="352"/>
      <c r="C41" s="353"/>
      <c r="D41" s="366"/>
      <c r="E41" s="366"/>
      <c r="F41" s="366"/>
      <c r="G41" s="366"/>
      <c r="H41" s="366"/>
      <c r="I41" s="219">
        <f t="shared" si="1"/>
        <v>0</v>
      </c>
      <c r="J41" s="206">
        <f t="shared" si="0"/>
        <v>0</v>
      </c>
      <c r="K41" s="223" t="s">
        <v>5</v>
      </c>
      <c r="L41" s="34"/>
    </row>
    <row r="42" spans="2:12" ht="16.350000000000001" customHeight="1" thickBot="1">
      <c r="B42" s="354"/>
      <c r="C42" s="355"/>
      <c r="D42" s="419"/>
      <c r="E42" s="419"/>
      <c r="F42" s="419"/>
      <c r="G42" s="419"/>
      <c r="H42" s="419"/>
      <c r="I42" s="220">
        <f t="shared" si="1"/>
        <v>0</v>
      </c>
      <c r="J42" s="206">
        <f t="shared" si="0"/>
        <v>0</v>
      </c>
      <c r="K42" s="224" t="s">
        <v>5</v>
      </c>
      <c r="L42" s="35"/>
    </row>
    <row r="43" spans="2:12" ht="12" customHeight="1">
      <c r="B43" s="359"/>
      <c r="C43" s="359"/>
      <c r="D43" s="359"/>
      <c r="E43" s="359"/>
      <c r="F43" s="359"/>
      <c r="G43" s="359"/>
      <c r="H43" s="359"/>
      <c r="I43" s="359"/>
      <c r="J43" s="359"/>
      <c r="K43" s="359"/>
      <c r="L43" s="359"/>
    </row>
    <row r="44" spans="2:12" ht="16.350000000000001" customHeight="1">
      <c r="B44" s="113" t="s">
        <v>226</v>
      </c>
      <c r="C44" s="113" t="s">
        <v>227</v>
      </c>
      <c r="D44" s="400" t="s">
        <v>228</v>
      </c>
      <c r="E44" s="400"/>
      <c r="F44" s="400"/>
      <c r="G44" s="400"/>
      <c r="H44" s="400"/>
      <c r="I44" s="113"/>
      <c r="J44" s="113"/>
      <c r="K44" s="400" t="s">
        <v>229</v>
      </c>
      <c r="L44" s="400"/>
    </row>
    <row r="45" spans="2:12" ht="24" customHeight="1">
      <c r="B45" s="112"/>
      <c r="C45" s="114" t="str">
        <f>IF(B45=0," ",EDATE(B45,D45))</f>
        <v xml:space="preserve"> </v>
      </c>
      <c r="D45" s="401"/>
      <c r="E45" s="401"/>
      <c r="F45" s="401"/>
      <c r="G45" s="401"/>
      <c r="H45" s="401"/>
      <c r="I45" s="117"/>
      <c r="J45" s="117"/>
      <c r="K45" s="402" t="str">
        <f ca="1">IF(B45=0, " ", DATEDIF(B45,TODAY(),"m"))</f>
        <v xml:space="preserve"> </v>
      </c>
      <c r="L45" s="402"/>
    </row>
    <row r="46" spans="2:12" ht="12" customHeight="1" thickBot="1">
      <c r="B46" s="69"/>
      <c r="C46" s="69"/>
      <c r="D46" s="69"/>
      <c r="E46" s="69"/>
      <c r="F46" s="69"/>
      <c r="G46" s="69"/>
      <c r="H46" s="69"/>
      <c r="I46" s="80"/>
      <c r="J46" s="230"/>
      <c r="K46" s="69"/>
      <c r="L46" s="69"/>
    </row>
    <row r="47" spans="2:12" ht="16.350000000000001" customHeight="1">
      <c r="B47" s="350" t="s">
        <v>230</v>
      </c>
      <c r="C47" s="351"/>
      <c r="D47" s="351" t="s">
        <v>231</v>
      </c>
      <c r="E47" s="351"/>
      <c r="F47" s="351"/>
      <c r="G47" s="351"/>
      <c r="H47" s="351"/>
      <c r="I47" s="351"/>
      <c r="J47" s="351"/>
      <c r="K47" s="351"/>
      <c r="L47" s="383" t="s">
        <v>232</v>
      </c>
    </row>
    <row r="48" spans="2:12" ht="44.1" customHeight="1">
      <c r="B48" s="352"/>
      <c r="C48" s="353"/>
      <c r="D48" s="151" t="s">
        <v>233</v>
      </c>
      <c r="E48" s="151" t="s">
        <v>234</v>
      </c>
      <c r="F48" s="151" t="s">
        <v>235</v>
      </c>
      <c r="G48" s="151" t="s">
        <v>236</v>
      </c>
      <c r="H48" s="151" t="s">
        <v>237</v>
      </c>
      <c r="I48" s="151"/>
      <c r="J48" s="151"/>
      <c r="K48" s="151" t="s">
        <v>238</v>
      </c>
      <c r="L48" s="384"/>
    </row>
    <row r="49" spans="1:14" ht="33" customHeight="1">
      <c r="B49" s="381" t="s">
        <v>272</v>
      </c>
      <c r="C49" s="138" t="s">
        <v>273</v>
      </c>
      <c r="D49" s="55"/>
      <c r="E49" s="55"/>
      <c r="F49" s="55"/>
      <c r="G49" s="55"/>
      <c r="H49" s="55"/>
      <c r="I49" s="162"/>
      <c r="J49" s="162"/>
      <c r="K49" s="55"/>
      <c r="L49" s="34"/>
    </row>
    <row r="50" spans="1:14" ht="37.35" customHeight="1">
      <c r="B50" s="381"/>
      <c r="C50" s="138" t="s">
        <v>274</v>
      </c>
      <c r="D50" s="55"/>
      <c r="E50" s="55"/>
      <c r="F50" s="55"/>
      <c r="G50" s="55"/>
      <c r="H50" s="55"/>
      <c r="I50" s="55"/>
      <c r="J50" s="55"/>
      <c r="K50" s="55"/>
      <c r="L50" s="34"/>
    </row>
    <row r="51" spans="1:14" ht="37.35" customHeight="1" thickBot="1">
      <c r="B51" s="381"/>
      <c r="C51" s="138" t="s">
        <v>275</v>
      </c>
      <c r="D51" s="133" t="str">
        <f>IFERROR(D49/D50," ")</f>
        <v xml:space="preserve"> </v>
      </c>
      <c r="E51" s="133" t="str">
        <f>IFERROR(E49/E50," ")</f>
        <v xml:space="preserve"> </v>
      </c>
      <c r="F51" s="133" t="str">
        <f t="shared" ref="F51:K51" si="2">IFERROR(F49/F50," ")</f>
        <v xml:space="preserve"> </v>
      </c>
      <c r="G51" s="133" t="str">
        <f t="shared" si="2"/>
        <v xml:space="preserve"> </v>
      </c>
      <c r="H51" s="133" t="str">
        <f t="shared" si="2"/>
        <v xml:space="preserve"> </v>
      </c>
      <c r="I51" s="133"/>
      <c r="J51" s="133"/>
      <c r="K51" s="133" t="str">
        <f t="shared" si="2"/>
        <v xml:space="preserve"> </v>
      </c>
      <c r="L51" s="34"/>
    </row>
    <row r="52" spans="1:14" ht="34.9" customHeight="1">
      <c r="B52" s="385" t="s">
        <v>276</v>
      </c>
      <c r="C52" s="169" t="s">
        <v>244</v>
      </c>
      <c r="D52" s="110"/>
      <c r="E52" s="110"/>
      <c r="F52" s="110"/>
      <c r="G52" s="110"/>
      <c r="H52" s="110"/>
      <c r="I52" s="110"/>
      <c r="J52" s="110"/>
      <c r="K52" s="110"/>
      <c r="L52" s="33"/>
    </row>
    <row r="53" spans="1:14" ht="34.9" customHeight="1" thickBot="1">
      <c r="B53" s="386"/>
      <c r="C53" s="168" t="s">
        <v>242</v>
      </c>
      <c r="D53" s="188">
        <f>IFERROR(D49*D52," ")</f>
        <v>0</v>
      </c>
      <c r="E53" s="188">
        <f t="shared" ref="E53:K53" si="3">IFERROR(E49*E52," ")</f>
        <v>0</v>
      </c>
      <c r="F53" s="188">
        <f t="shared" si="3"/>
        <v>0</v>
      </c>
      <c r="G53" s="188">
        <f t="shared" si="3"/>
        <v>0</v>
      </c>
      <c r="H53" s="188">
        <f t="shared" si="3"/>
        <v>0</v>
      </c>
      <c r="I53" s="188">
        <f t="shared" si="3"/>
        <v>0</v>
      </c>
      <c r="J53" s="188"/>
      <c r="K53" s="188">
        <f t="shared" si="3"/>
        <v>0</v>
      </c>
      <c r="L53" s="35"/>
    </row>
    <row r="54" spans="1:14" ht="26.1" customHeight="1">
      <c r="B54" s="429" t="s">
        <v>245</v>
      </c>
      <c r="C54" s="430"/>
      <c r="D54" s="431"/>
      <c r="E54" s="431"/>
      <c r="F54" s="431"/>
      <c r="G54" s="431"/>
      <c r="H54" s="431"/>
      <c r="I54" s="431"/>
      <c r="J54" s="431"/>
      <c r="K54" s="431"/>
      <c r="L54" s="432"/>
    </row>
    <row r="55" spans="1:14" ht="45.6" customHeight="1" thickBot="1">
      <c r="B55" s="425" t="s">
        <v>246</v>
      </c>
      <c r="C55" s="426"/>
      <c r="D55" s="427" t="s">
        <v>277</v>
      </c>
      <c r="E55" s="427"/>
      <c r="F55" s="427"/>
      <c r="G55" s="427"/>
      <c r="H55" s="427"/>
      <c r="I55" s="427"/>
      <c r="J55" s="427"/>
      <c r="K55" s="427"/>
      <c r="L55" s="428"/>
    </row>
    <row r="56" spans="1:14" ht="26.85" customHeight="1">
      <c r="M56" s="524"/>
      <c r="N56" s="524"/>
    </row>
    <row r="57" spans="1:14" hidden="1">
      <c r="I57" s="64"/>
      <c r="J57" s="64"/>
      <c r="M57" s="524"/>
      <c r="N57" s="524"/>
    </row>
    <row r="58" spans="1:14" ht="16.350000000000001" customHeight="1">
      <c r="M58" s="68"/>
      <c r="N58" s="68"/>
    </row>
    <row r="59" spans="1:14" ht="16.350000000000001" customHeight="1">
      <c r="M59" s="68"/>
      <c r="N59" s="68"/>
    </row>
    <row r="60" spans="1:14">
      <c r="A60" t="s">
        <v>314</v>
      </c>
    </row>
    <row r="61" spans="1:14"/>
    <row r="62" spans="1:14" ht="15.6">
      <c r="I62" s="163"/>
      <c r="J62" s="234"/>
    </row>
    <row r="63" spans="1:14" hidden="1">
      <c r="I63" s="32"/>
      <c r="J63" s="44"/>
    </row>
    <row r="64" spans="1:14" hidden="1">
      <c r="I64" s="29"/>
      <c r="J64" s="44"/>
    </row>
    <row r="65" spans="9:10" hidden="1">
      <c r="I65" s="63"/>
      <c r="J65" s="44"/>
    </row>
    <row r="66" spans="9:10"/>
    <row r="67" spans="9:10"/>
    <row r="68" spans="9:10"/>
    <row r="69" spans="9:10"/>
    <row r="70" spans="9:10"/>
    <row r="71" spans="9:10"/>
    <row r="72" spans="9:10"/>
    <row r="73" spans="9:10"/>
    <row r="74" spans="9:10"/>
    <row r="75" spans="9:10"/>
    <row r="76" spans="9:10"/>
    <row r="77" spans="9:10"/>
    <row r="78" spans="9:10"/>
  </sheetData>
  <mergeCells count="61">
    <mergeCell ref="B11:L11"/>
    <mergeCell ref="D44:H44"/>
    <mergeCell ref="K44:L44"/>
    <mergeCell ref="D45:H45"/>
    <mergeCell ref="K45:L45"/>
    <mergeCell ref="D18:H18"/>
    <mergeCell ref="D22:H22"/>
    <mergeCell ref="D23:H23"/>
    <mergeCell ref="D27:H27"/>
    <mergeCell ref="D41:H41"/>
    <mergeCell ref="D40:H40"/>
    <mergeCell ref="D29:H29"/>
    <mergeCell ref="D28:H28"/>
    <mergeCell ref="B12:H12"/>
    <mergeCell ref="B13:C24"/>
    <mergeCell ref="D13:H13"/>
    <mergeCell ref="B10:C10"/>
    <mergeCell ref="D10:L10"/>
    <mergeCell ref="B1:L1"/>
    <mergeCell ref="B2:L2"/>
    <mergeCell ref="B4:C4"/>
    <mergeCell ref="B5:C5"/>
    <mergeCell ref="B6:C6"/>
    <mergeCell ref="B8:C8"/>
    <mergeCell ref="D8:L8"/>
    <mergeCell ref="B9:C9"/>
    <mergeCell ref="D9:L9"/>
    <mergeCell ref="D14:H14"/>
    <mergeCell ref="D17:H17"/>
    <mergeCell ref="D24:H24"/>
    <mergeCell ref="D15:H15"/>
    <mergeCell ref="D16:H16"/>
    <mergeCell ref="D19:H19"/>
    <mergeCell ref="D20:H20"/>
    <mergeCell ref="D21:H21"/>
    <mergeCell ref="B43:L43"/>
    <mergeCell ref="B25:C30"/>
    <mergeCell ref="D25:H25"/>
    <mergeCell ref="D26:H26"/>
    <mergeCell ref="D30:H30"/>
    <mergeCell ref="B31:C42"/>
    <mergeCell ref="D31:H31"/>
    <mergeCell ref="D32:H32"/>
    <mergeCell ref="D33:H33"/>
    <mergeCell ref="D34:H34"/>
    <mergeCell ref="D35:H35"/>
    <mergeCell ref="D36:H36"/>
    <mergeCell ref="D39:H39"/>
    <mergeCell ref="D42:H42"/>
    <mergeCell ref="D37:H37"/>
    <mergeCell ref="D38:H38"/>
    <mergeCell ref="M56:N57"/>
    <mergeCell ref="B47:C48"/>
    <mergeCell ref="D47:K47"/>
    <mergeCell ref="L47:L48"/>
    <mergeCell ref="B49:B51"/>
    <mergeCell ref="B52:B53"/>
    <mergeCell ref="B54:C54"/>
    <mergeCell ref="D54:L54"/>
    <mergeCell ref="B55:C55"/>
    <mergeCell ref="D55:L55"/>
  </mergeCells>
  <phoneticPr fontId="3" type="noConversion"/>
  <conditionalFormatting sqref="D10:E10">
    <cfRule type="dataBar" priority="1">
      <dataBar>
        <cfvo type="num" val="0"/>
        <cfvo type="num" val="1"/>
        <color rgb="FF6DBEB5"/>
      </dataBar>
      <extLst>
        <ext xmlns:x14="http://schemas.microsoft.com/office/spreadsheetml/2009/9/main" uri="{B025F937-C7B1-47D3-B67F-A62EFF666E3E}">
          <x14:id>{505FBD41-634A-4B06-AEBB-E3ECE3561CEC}</x14:id>
        </ext>
      </extLst>
    </cfRule>
  </conditionalFormatting>
  <dataValidations count="1">
    <dataValidation type="list" allowBlank="1" showInputMessage="1" showErrorMessage="1" sqref="K13:K42" xr:uid="{FE7D750B-BEEA-4C17-9844-15091E4FF205}">
      <formula1>"Seleccione, SI,NO, NoAplica"</formula1>
    </dataValidation>
  </dataValidations>
  <hyperlinks>
    <hyperlink ref="M54:N54" location="'2. Definamos '!A1" display="Volver" xr:uid="{1BDBEFA1-40D3-4630-B76B-8A3057DD60A0}"/>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505FBD41-634A-4B06-AEBB-E3ECE3561CEC}">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4B782D-9F56-4C33-BB90-04F0F32CB29D}">
  <sheetPr>
    <tabColor rgb="FFD0F1EF"/>
  </sheetPr>
  <dimension ref="A1:R87"/>
  <sheetViews>
    <sheetView showGridLines="0" topLeftCell="A54" zoomScale="52" zoomScaleNormal="110"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73.42578125" customWidth="1"/>
    <col min="13" max="13" width="11.42578125" customWidth="1"/>
    <col min="14"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278</v>
      </c>
      <c r="E6" s="161"/>
      <c r="F6" s="61"/>
      <c r="G6" s="61"/>
      <c r="H6" s="61"/>
      <c r="I6" s="61"/>
      <c r="J6" s="61"/>
      <c r="K6" s="61"/>
      <c r="L6" s="62"/>
    </row>
    <row r="7" spans="2:18" ht="14.45"/>
    <row r="8" spans="2:18" ht="15" thickBot="1"/>
    <row r="9" spans="2:18" ht="16.350000000000001" customHeight="1" thickBot="1">
      <c r="B9" s="335" t="s">
        <v>190</v>
      </c>
      <c r="C9" s="335"/>
      <c r="D9" s="336" t="s">
        <v>191</v>
      </c>
      <c r="E9" s="336"/>
      <c r="F9" s="337"/>
      <c r="G9" s="337"/>
      <c r="H9" s="337"/>
      <c r="I9" s="337"/>
      <c r="J9" s="337"/>
      <c r="K9" s="337"/>
      <c r="L9" s="338"/>
    </row>
    <row r="10" spans="2:18" ht="55.35" customHeight="1" thickBot="1">
      <c r="B10" s="335" t="s">
        <v>255</v>
      </c>
      <c r="C10" s="335"/>
      <c r="D10" s="433" t="s">
        <v>279</v>
      </c>
      <c r="E10" s="433"/>
      <c r="F10" s="433"/>
      <c r="G10" s="433"/>
      <c r="H10" s="433"/>
      <c r="I10" s="433"/>
      <c r="J10" s="433"/>
      <c r="K10" s="433"/>
      <c r="L10" s="434"/>
    </row>
    <row r="11" spans="2:18" ht="23.1" customHeight="1" thickBot="1">
      <c r="B11" s="457" t="s">
        <v>194</v>
      </c>
      <c r="C11" s="458"/>
      <c r="D11" s="497">
        <f>COUNTIF(J14:J59,"SI")/COUNTIF(I14:I59,1)</f>
        <v>0</v>
      </c>
      <c r="E11" s="435"/>
      <c r="F11" s="435"/>
      <c r="G11" s="435"/>
      <c r="H11" s="435"/>
      <c r="I11" s="435"/>
      <c r="J11" s="435"/>
      <c r="K11" s="435"/>
      <c r="L11" s="436"/>
      <c r="M11" s="66">
        <f>D11</f>
        <v>0</v>
      </c>
    </row>
    <row r="12" spans="2:18" ht="9" customHeight="1" thickBot="1">
      <c r="B12" s="359"/>
      <c r="C12" s="359"/>
      <c r="D12" s="359"/>
      <c r="E12" s="359"/>
      <c r="F12" s="359"/>
      <c r="G12" s="359"/>
      <c r="H12" s="359"/>
      <c r="I12" s="359"/>
      <c r="J12" s="359"/>
      <c r="K12" s="359"/>
      <c r="L12" s="359"/>
    </row>
    <row r="13" spans="2:18" ht="15.95" thickBot="1">
      <c r="B13" s="441" t="s">
        <v>195</v>
      </c>
      <c r="C13" s="442"/>
      <c r="D13" s="442"/>
      <c r="E13" s="442"/>
      <c r="F13" s="442"/>
      <c r="G13" s="442"/>
      <c r="H13" s="443"/>
      <c r="I13" s="70"/>
      <c r="J13" s="70"/>
      <c r="K13" s="30" t="s">
        <v>196</v>
      </c>
      <c r="L13" s="31" t="s">
        <v>197</v>
      </c>
    </row>
    <row r="14" spans="2:18" ht="15" customHeight="1">
      <c r="B14" s="350" t="s">
        <v>198</v>
      </c>
      <c r="C14" s="351"/>
      <c r="D14" s="444" t="s">
        <v>280</v>
      </c>
      <c r="E14" s="444"/>
      <c r="F14" s="444"/>
      <c r="G14" s="444"/>
      <c r="H14" s="444"/>
      <c r="I14" s="218">
        <f>IF(D14&lt;&gt;"",IF(OR(K14="NO",K14="SI",K14="Seleccione"),1,0),0)</f>
        <v>1</v>
      </c>
      <c r="J14" s="206" t="str">
        <f t="shared" ref="J14:J45" si="0">IF(D14="",0,K14)</f>
        <v>Seleccione</v>
      </c>
      <c r="K14" s="225" t="s">
        <v>5</v>
      </c>
      <c r="L14" s="182"/>
    </row>
    <row r="15" spans="2:18" ht="15" customHeight="1">
      <c r="B15" s="352"/>
      <c r="C15" s="353"/>
      <c r="D15" s="445" t="s">
        <v>201</v>
      </c>
      <c r="E15" s="445"/>
      <c r="F15" s="445"/>
      <c r="G15" s="445"/>
      <c r="H15" s="445"/>
      <c r="I15" s="219">
        <f t="shared" ref="I15:I60" si="1">IF(D15&lt;&gt;"",IF(OR(K15="NO",K15="SI",K15="Seleccione"),1,0),0)</f>
        <v>1</v>
      </c>
      <c r="J15" s="206" t="str">
        <f t="shared" si="0"/>
        <v>Seleccione</v>
      </c>
      <c r="K15" s="223" t="s">
        <v>5</v>
      </c>
      <c r="L15" s="183"/>
    </row>
    <row r="16" spans="2:18" ht="15" customHeight="1">
      <c r="B16" s="352"/>
      <c r="C16" s="353"/>
      <c r="D16" s="445" t="s">
        <v>202</v>
      </c>
      <c r="E16" s="445"/>
      <c r="F16" s="445"/>
      <c r="G16" s="445"/>
      <c r="H16" s="445"/>
      <c r="I16" s="219">
        <f t="shared" si="1"/>
        <v>1</v>
      </c>
      <c r="J16" s="206" t="str">
        <f t="shared" si="0"/>
        <v>Seleccione</v>
      </c>
      <c r="K16" s="223" t="s">
        <v>5</v>
      </c>
      <c r="L16" s="183"/>
    </row>
    <row r="17" spans="2:12" ht="15" customHeight="1">
      <c r="B17" s="352"/>
      <c r="C17" s="353"/>
      <c r="D17" s="445" t="s">
        <v>204</v>
      </c>
      <c r="E17" s="445"/>
      <c r="F17" s="445"/>
      <c r="G17" s="445"/>
      <c r="H17" s="445"/>
      <c r="I17" s="219">
        <f t="shared" si="1"/>
        <v>1</v>
      </c>
      <c r="J17" s="206" t="str">
        <f t="shared" si="0"/>
        <v>Seleccione</v>
      </c>
      <c r="K17" s="223" t="s">
        <v>5</v>
      </c>
      <c r="L17" s="183"/>
    </row>
    <row r="18" spans="2:12" ht="15" customHeight="1">
      <c r="B18" s="352"/>
      <c r="C18" s="353"/>
      <c r="D18" s="445" t="s">
        <v>281</v>
      </c>
      <c r="E18" s="445"/>
      <c r="F18" s="445"/>
      <c r="G18" s="445"/>
      <c r="H18" s="445"/>
      <c r="I18" s="219">
        <f t="shared" si="1"/>
        <v>1</v>
      </c>
      <c r="J18" s="206" t="str">
        <f t="shared" si="0"/>
        <v>Seleccione</v>
      </c>
      <c r="K18" s="223" t="s">
        <v>5</v>
      </c>
      <c r="L18" s="183"/>
    </row>
    <row r="19" spans="2:12" ht="15" customHeight="1">
      <c r="B19" s="352"/>
      <c r="C19" s="353"/>
      <c r="D19" s="445" t="s">
        <v>203</v>
      </c>
      <c r="E19" s="445"/>
      <c r="F19" s="445"/>
      <c r="G19" s="445"/>
      <c r="H19" s="445"/>
      <c r="I19" s="219">
        <f t="shared" si="1"/>
        <v>1</v>
      </c>
      <c r="J19" s="206" t="str">
        <f t="shared" si="0"/>
        <v>Seleccione</v>
      </c>
      <c r="K19" s="223" t="s">
        <v>5</v>
      </c>
      <c r="L19" s="183"/>
    </row>
    <row r="20" spans="2:12" ht="15" customHeight="1">
      <c r="B20" s="352"/>
      <c r="C20" s="353"/>
      <c r="D20" s="447" t="s">
        <v>282</v>
      </c>
      <c r="E20" s="447"/>
      <c r="F20" s="447"/>
      <c r="G20" s="447"/>
      <c r="H20" s="447"/>
      <c r="I20" s="219">
        <f t="shared" si="1"/>
        <v>1</v>
      </c>
      <c r="J20" s="206" t="str">
        <f t="shared" si="0"/>
        <v>Seleccione</v>
      </c>
      <c r="K20" s="223" t="s">
        <v>5</v>
      </c>
      <c r="L20" s="34"/>
    </row>
    <row r="21" spans="2:12" ht="15" customHeight="1">
      <c r="B21" s="352"/>
      <c r="C21" s="353"/>
      <c r="D21" s="447" t="s">
        <v>283</v>
      </c>
      <c r="E21" s="447"/>
      <c r="F21" s="447"/>
      <c r="G21" s="447"/>
      <c r="H21" s="447"/>
      <c r="I21" s="219">
        <f t="shared" si="1"/>
        <v>1</v>
      </c>
      <c r="J21" s="206" t="str">
        <f t="shared" si="0"/>
        <v>Seleccione</v>
      </c>
      <c r="K21" s="223" t="s">
        <v>5</v>
      </c>
      <c r="L21" s="34"/>
    </row>
    <row r="22" spans="2:12" ht="15" customHeight="1">
      <c r="B22" s="352"/>
      <c r="C22" s="353"/>
      <c r="D22" s="447" t="s">
        <v>284</v>
      </c>
      <c r="E22" s="447"/>
      <c r="F22" s="447"/>
      <c r="G22" s="447"/>
      <c r="H22" s="447"/>
      <c r="I22" s="219">
        <f t="shared" si="1"/>
        <v>1</v>
      </c>
      <c r="J22" s="206" t="str">
        <f t="shared" si="0"/>
        <v>Seleccione</v>
      </c>
      <c r="K22" s="223" t="s">
        <v>5</v>
      </c>
      <c r="L22" s="34"/>
    </row>
    <row r="23" spans="2:12" ht="15" customHeight="1">
      <c r="B23" s="352"/>
      <c r="C23" s="353"/>
      <c r="D23" s="447" t="s">
        <v>285</v>
      </c>
      <c r="E23" s="447"/>
      <c r="F23" s="447"/>
      <c r="G23" s="447"/>
      <c r="H23" s="447"/>
      <c r="I23" s="219">
        <f t="shared" si="1"/>
        <v>1</v>
      </c>
      <c r="J23" s="206" t="str">
        <f t="shared" si="0"/>
        <v>Seleccione</v>
      </c>
      <c r="K23" s="223" t="s">
        <v>5</v>
      </c>
      <c r="L23" s="34"/>
    </row>
    <row r="24" spans="2:12" ht="15" customHeight="1">
      <c r="B24" s="352"/>
      <c r="C24" s="353"/>
      <c r="D24" s="447" t="s">
        <v>286</v>
      </c>
      <c r="E24" s="447"/>
      <c r="F24" s="447"/>
      <c r="G24" s="447"/>
      <c r="H24" s="447"/>
      <c r="I24" s="219">
        <f t="shared" si="1"/>
        <v>1</v>
      </c>
      <c r="J24" s="206" t="str">
        <f t="shared" si="0"/>
        <v>Seleccione</v>
      </c>
      <c r="K24" s="223" t="s">
        <v>5</v>
      </c>
      <c r="L24" s="34"/>
    </row>
    <row r="25" spans="2:12" ht="15" customHeight="1">
      <c r="B25" s="352"/>
      <c r="C25" s="353"/>
      <c r="D25" s="447"/>
      <c r="E25" s="447"/>
      <c r="F25" s="447"/>
      <c r="G25" s="447"/>
      <c r="H25" s="447"/>
      <c r="I25" s="219">
        <f t="shared" si="1"/>
        <v>0</v>
      </c>
      <c r="J25" s="206">
        <f t="shared" si="0"/>
        <v>0</v>
      </c>
      <c r="K25" s="223" t="s">
        <v>5</v>
      </c>
      <c r="L25" s="34"/>
    </row>
    <row r="26" spans="2:12" ht="15" customHeight="1">
      <c r="B26" s="352"/>
      <c r="C26" s="353"/>
      <c r="D26" s="424"/>
      <c r="E26" s="424"/>
      <c r="F26" s="424"/>
      <c r="G26" s="424"/>
      <c r="H26" s="424"/>
      <c r="I26" s="219">
        <f t="shared" si="1"/>
        <v>0</v>
      </c>
      <c r="J26" s="206">
        <f t="shared" si="0"/>
        <v>0</v>
      </c>
      <c r="K26" s="223" t="s">
        <v>5</v>
      </c>
      <c r="L26" s="34"/>
    </row>
    <row r="27" spans="2:12" ht="15" customHeight="1">
      <c r="B27" s="352"/>
      <c r="C27" s="353"/>
      <c r="D27" s="424"/>
      <c r="E27" s="424"/>
      <c r="F27" s="424"/>
      <c r="G27" s="424"/>
      <c r="H27" s="424"/>
      <c r="I27" s="219">
        <f t="shared" si="1"/>
        <v>0</v>
      </c>
      <c r="J27" s="206">
        <f t="shared" si="0"/>
        <v>0</v>
      </c>
      <c r="K27" s="223" t="s">
        <v>5</v>
      </c>
      <c r="L27" s="34"/>
    </row>
    <row r="28" spans="2:12" ht="15" customHeight="1" thickBot="1">
      <c r="B28" s="354"/>
      <c r="C28" s="355"/>
      <c r="D28" s="446"/>
      <c r="E28" s="446"/>
      <c r="F28" s="446"/>
      <c r="G28" s="446"/>
      <c r="H28" s="446"/>
      <c r="I28" s="220">
        <f t="shared" si="1"/>
        <v>0</v>
      </c>
      <c r="J28" s="206">
        <f t="shared" si="0"/>
        <v>0</v>
      </c>
      <c r="K28" s="224" t="s">
        <v>5</v>
      </c>
      <c r="L28" s="184"/>
    </row>
    <row r="29" spans="2:12" ht="15.6" customHeight="1">
      <c r="B29" s="350" t="s">
        <v>208</v>
      </c>
      <c r="C29" s="351"/>
      <c r="D29" s="437" t="s">
        <v>287</v>
      </c>
      <c r="E29" s="437"/>
      <c r="F29" s="437"/>
      <c r="G29" s="437"/>
      <c r="H29" s="437"/>
      <c r="I29" s="218">
        <f t="shared" si="1"/>
        <v>1</v>
      </c>
      <c r="J29" s="206" t="str">
        <f t="shared" si="0"/>
        <v>Seleccione</v>
      </c>
      <c r="K29" s="225" t="s">
        <v>5</v>
      </c>
      <c r="L29" s="182"/>
    </row>
    <row r="30" spans="2:12" ht="15.6">
      <c r="B30" s="352"/>
      <c r="C30" s="353"/>
      <c r="D30" s="438" t="s">
        <v>288</v>
      </c>
      <c r="E30" s="438"/>
      <c r="F30" s="438"/>
      <c r="G30" s="438"/>
      <c r="H30" s="438"/>
      <c r="I30" s="219">
        <f t="shared" si="1"/>
        <v>1</v>
      </c>
      <c r="J30" s="206" t="str">
        <f t="shared" si="0"/>
        <v>Seleccione</v>
      </c>
      <c r="K30" s="223" t="s">
        <v>5</v>
      </c>
      <c r="L30" s="183"/>
    </row>
    <row r="31" spans="2:12" ht="15.6">
      <c r="B31" s="352"/>
      <c r="C31" s="353"/>
      <c r="D31" s="438" t="s">
        <v>289</v>
      </c>
      <c r="E31" s="438"/>
      <c r="F31" s="438"/>
      <c r="G31" s="438"/>
      <c r="H31" s="438"/>
      <c r="I31" s="219">
        <f t="shared" si="1"/>
        <v>1</v>
      </c>
      <c r="J31" s="206" t="str">
        <f t="shared" si="0"/>
        <v>Seleccione</v>
      </c>
      <c r="K31" s="223" t="s">
        <v>5</v>
      </c>
      <c r="L31" s="183"/>
    </row>
    <row r="32" spans="2:12" ht="15.6" customHeight="1">
      <c r="B32" s="352"/>
      <c r="C32" s="353"/>
      <c r="D32" s="440" t="s">
        <v>290</v>
      </c>
      <c r="E32" s="440"/>
      <c r="F32" s="440"/>
      <c r="G32" s="440"/>
      <c r="H32" s="440"/>
      <c r="I32" s="219">
        <f t="shared" si="1"/>
        <v>1</v>
      </c>
      <c r="J32" s="206" t="str">
        <f t="shared" si="0"/>
        <v>Seleccione</v>
      </c>
      <c r="K32" s="223" t="s">
        <v>5</v>
      </c>
      <c r="L32" s="183"/>
    </row>
    <row r="33" spans="2:12" ht="15.6">
      <c r="B33" s="352"/>
      <c r="C33" s="353"/>
      <c r="D33" s="440" t="s">
        <v>291</v>
      </c>
      <c r="E33" s="440"/>
      <c r="F33" s="440"/>
      <c r="G33" s="440"/>
      <c r="H33" s="440"/>
      <c r="I33" s="219">
        <f t="shared" si="1"/>
        <v>1</v>
      </c>
      <c r="J33" s="206" t="str">
        <f t="shared" si="0"/>
        <v>Seleccione</v>
      </c>
      <c r="K33" s="223" t="s">
        <v>5</v>
      </c>
      <c r="L33" s="183"/>
    </row>
    <row r="34" spans="2:12" ht="15.6" customHeight="1">
      <c r="B34" s="352"/>
      <c r="C34" s="353"/>
      <c r="D34" s="440" t="s">
        <v>292</v>
      </c>
      <c r="E34" s="440"/>
      <c r="F34" s="440"/>
      <c r="G34" s="440"/>
      <c r="H34" s="440"/>
      <c r="I34" s="219">
        <f t="shared" si="1"/>
        <v>1</v>
      </c>
      <c r="J34" s="206" t="str">
        <f t="shared" si="0"/>
        <v>Seleccione</v>
      </c>
      <c r="K34" s="223" t="s">
        <v>5</v>
      </c>
      <c r="L34" s="183"/>
    </row>
    <row r="35" spans="2:12" ht="15.6" customHeight="1">
      <c r="B35" s="352"/>
      <c r="C35" s="353"/>
      <c r="D35" s="440" t="s">
        <v>293</v>
      </c>
      <c r="E35" s="440"/>
      <c r="F35" s="440"/>
      <c r="G35" s="440"/>
      <c r="H35" s="440"/>
      <c r="I35" s="219">
        <f t="shared" si="1"/>
        <v>1</v>
      </c>
      <c r="J35" s="206" t="str">
        <f t="shared" si="0"/>
        <v>Seleccione</v>
      </c>
      <c r="K35" s="223" t="s">
        <v>5</v>
      </c>
      <c r="L35" s="183"/>
    </row>
    <row r="36" spans="2:12" ht="15.6" customHeight="1">
      <c r="B36" s="352"/>
      <c r="C36" s="353"/>
      <c r="D36" s="440" t="s">
        <v>294</v>
      </c>
      <c r="E36" s="440"/>
      <c r="F36" s="440"/>
      <c r="G36" s="440"/>
      <c r="H36" s="440"/>
      <c r="I36" s="219">
        <f t="shared" si="1"/>
        <v>1</v>
      </c>
      <c r="J36" s="206" t="str">
        <f t="shared" si="0"/>
        <v>Seleccione</v>
      </c>
      <c r="K36" s="223" t="s">
        <v>5</v>
      </c>
      <c r="L36" s="34"/>
    </row>
    <row r="37" spans="2:12" ht="15.6" customHeight="1">
      <c r="B37" s="352"/>
      <c r="C37" s="353"/>
      <c r="D37" s="440" t="s">
        <v>294</v>
      </c>
      <c r="E37" s="440"/>
      <c r="F37" s="440"/>
      <c r="G37" s="440"/>
      <c r="H37" s="440"/>
      <c r="I37" s="219">
        <f t="shared" si="1"/>
        <v>1</v>
      </c>
      <c r="J37" s="206" t="str">
        <f t="shared" si="0"/>
        <v>Seleccione</v>
      </c>
      <c r="K37" s="223" t="s">
        <v>5</v>
      </c>
      <c r="L37" s="34"/>
    </row>
    <row r="38" spans="2:12" ht="15.6">
      <c r="B38" s="352"/>
      <c r="C38" s="353"/>
      <c r="D38" s="440"/>
      <c r="E38" s="440"/>
      <c r="F38" s="440"/>
      <c r="G38" s="440"/>
      <c r="H38" s="440"/>
      <c r="I38" s="219">
        <f t="shared" si="1"/>
        <v>0</v>
      </c>
      <c r="J38" s="206">
        <f t="shared" si="0"/>
        <v>0</v>
      </c>
      <c r="K38" s="223" t="s">
        <v>5</v>
      </c>
      <c r="L38" s="34"/>
    </row>
    <row r="39" spans="2:12" ht="15.6">
      <c r="B39" s="352"/>
      <c r="C39" s="353"/>
      <c r="D39" s="440"/>
      <c r="E39" s="440"/>
      <c r="F39" s="440"/>
      <c r="G39" s="440"/>
      <c r="H39" s="440"/>
      <c r="I39" s="219">
        <f t="shared" si="1"/>
        <v>0</v>
      </c>
      <c r="J39" s="206">
        <f t="shared" si="0"/>
        <v>0</v>
      </c>
      <c r="K39" s="223" t="s">
        <v>5</v>
      </c>
      <c r="L39" s="34"/>
    </row>
    <row r="40" spans="2:12" ht="15.6">
      <c r="B40" s="352"/>
      <c r="C40" s="353"/>
      <c r="D40" s="440"/>
      <c r="E40" s="440"/>
      <c r="F40" s="440"/>
      <c r="G40" s="440"/>
      <c r="H40" s="440"/>
      <c r="I40" s="219">
        <f t="shared" si="1"/>
        <v>0</v>
      </c>
      <c r="J40" s="206">
        <f t="shared" si="0"/>
        <v>0</v>
      </c>
      <c r="K40" s="223" t="s">
        <v>5</v>
      </c>
      <c r="L40" s="34"/>
    </row>
    <row r="41" spans="2:12" ht="15.6">
      <c r="B41" s="352"/>
      <c r="C41" s="353"/>
      <c r="D41" s="440"/>
      <c r="E41" s="440"/>
      <c r="F41" s="440"/>
      <c r="G41" s="440"/>
      <c r="H41" s="440"/>
      <c r="I41" s="219">
        <f t="shared" si="1"/>
        <v>0</v>
      </c>
      <c r="J41" s="206">
        <f t="shared" si="0"/>
        <v>0</v>
      </c>
      <c r="K41" s="223" t="s">
        <v>5</v>
      </c>
      <c r="L41" s="34"/>
    </row>
    <row r="42" spans="2:12" ht="15.95" thickBot="1">
      <c r="B42" s="354"/>
      <c r="C42" s="355"/>
      <c r="D42" s="439"/>
      <c r="E42" s="439"/>
      <c r="F42" s="439"/>
      <c r="G42" s="439"/>
      <c r="H42" s="439"/>
      <c r="I42" s="220">
        <f t="shared" si="1"/>
        <v>0</v>
      </c>
      <c r="J42" s="206">
        <f t="shared" si="0"/>
        <v>0</v>
      </c>
      <c r="K42" s="224" t="s">
        <v>5</v>
      </c>
      <c r="L42" s="184"/>
    </row>
    <row r="43" spans="2:12" ht="32.1" customHeight="1">
      <c r="B43" s="350" t="s">
        <v>261</v>
      </c>
      <c r="C43" s="351"/>
      <c r="D43" s="450" t="s">
        <v>295</v>
      </c>
      <c r="E43" s="450"/>
      <c r="F43" s="450"/>
      <c r="G43" s="450"/>
      <c r="H43" s="450"/>
      <c r="I43" s="218">
        <f t="shared" si="1"/>
        <v>1</v>
      </c>
      <c r="J43" s="206" t="str">
        <f t="shared" si="0"/>
        <v>Seleccione</v>
      </c>
      <c r="K43" s="225" t="s">
        <v>5</v>
      </c>
      <c r="L43" s="179"/>
    </row>
    <row r="44" spans="2:12" ht="32.1" customHeight="1">
      <c r="B44" s="352"/>
      <c r="C44" s="353"/>
      <c r="D44" s="371" t="s">
        <v>296</v>
      </c>
      <c r="E44" s="371"/>
      <c r="F44" s="371"/>
      <c r="G44" s="371"/>
      <c r="H44" s="371"/>
      <c r="I44" s="219">
        <f t="shared" si="1"/>
        <v>1</v>
      </c>
      <c r="J44" s="206" t="str">
        <f t="shared" si="0"/>
        <v>Seleccione</v>
      </c>
      <c r="K44" s="223" t="s">
        <v>5</v>
      </c>
      <c r="L44" s="180"/>
    </row>
    <row r="45" spans="2:12" ht="32.1" customHeight="1">
      <c r="B45" s="352"/>
      <c r="C45" s="353"/>
      <c r="D45" s="371" t="s">
        <v>297</v>
      </c>
      <c r="E45" s="371"/>
      <c r="F45" s="371"/>
      <c r="G45" s="371"/>
      <c r="H45" s="371"/>
      <c r="I45" s="219">
        <f t="shared" si="1"/>
        <v>1</v>
      </c>
      <c r="J45" s="206" t="str">
        <f t="shared" si="0"/>
        <v>Seleccione</v>
      </c>
      <c r="K45" s="223" t="s">
        <v>5</v>
      </c>
      <c r="L45" s="180"/>
    </row>
    <row r="46" spans="2:12" ht="32.1" customHeight="1">
      <c r="B46" s="352"/>
      <c r="C46" s="353"/>
      <c r="D46" s="371" t="s">
        <v>298</v>
      </c>
      <c r="E46" s="371"/>
      <c r="F46" s="371"/>
      <c r="G46" s="371"/>
      <c r="H46" s="371"/>
      <c r="I46" s="219">
        <f t="shared" si="1"/>
        <v>1</v>
      </c>
      <c r="J46" s="206" t="str">
        <f t="shared" ref="J46:J63" si="2">IF(D46="",0,K46)</f>
        <v>Seleccione</v>
      </c>
      <c r="K46" s="223" t="s">
        <v>5</v>
      </c>
      <c r="L46" s="180"/>
    </row>
    <row r="47" spans="2:12" ht="32.1" customHeight="1">
      <c r="B47" s="352"/>
      <c r="C47" s="353"/>
      <c r="D47" s="371" t="s">
        <v>299</v>
      </c>
      <c r="E47" s="371"/>
      <c r="F47" s="371"/>
      <c r="G47" s="371"/>
      <c r="H47" s="371"/>
      <c r="I47" s="219">
        <f t="shared" si="1"/>
        <v>1</v>
      </c>
      <c r="J47" s="206" t="str">
        <f t="shared" si="2"/>
        <v>Seleccione</v>
      </c>
      <c r="K47" s="223" t="s">
        <v>5</v>
      </c>
      <c r="L47" s="180"/>
    </row>
    <row r="48" spans="2:12" ht="32.1" customHeight="1">
      <c r="B48" s="352"/>
      <c r="C48" s="353"/>
      <c r="D48" s="371" t="s">
        <v>300</v>
      </c>
      <c r="E48" s="371"/>
      <c r="F48" s="371"/>
      <c r="G48" s="371"/>
      <c r="H48" s="371"/>
      <c r="I48" s="219">
        <f t="shared" si="1"/>
        <v>1</v>
      </c>
      <c r="J48" s="206" t="str">
        <f t="shared" si="2"/>
        <v>Seleccione</v>
      </c>
      <c r="K48" s="223" t="s">
        <v>5</v>
      </c>
      <c r="L48" s="180"/>
    </row>
    <row r="49" spans="2:12" ht="32.1" customHeight="1">
      <c r="B49" s="352"/>
      <c r="C49" s="353"/>
      <c r="D49" s="371" t="s">
        <v>301</v>
      </c>
      <c r="E49" s="371"/>
      <c r="F49" s="371"/>
      <c r="G49" s="371"/>
      <c r="H49" s="371"/>
      <c r="I49" s="219">
        <f t="shared" si="1"/>
        <v>1</v>
      </c>
      <c r="J49" s="206" t="str">
        <f t="shared" si="2"/>
        <v>Seleccione</v>
      </c>
      <c r="K49" s="223" t="s">
        <v>5</v>
      </c>
      <c r="L49" s="180"/>
    </row>
    <row r="50" spans="2:12" ht="32.1" customHeight="1">
      <c r="B50" s="352"/>
      <c r="C50" s="353"/>
      <c r="D50" s="371" t="s">
        <v>302</v>
      </c>
      <c r="E50" s="371"/>
      <c r="F50" s="371"/>
      <c r="G50" s="371"/>
      <c r="H50" s="371"/>
      <c r="I50" s="219">
        <f t="shared" si="1"/>
        <v>1</v>
      </c>
      <c r="J50" s="206" t="str">
        <f t="shared" si="2"/>
        <v>Seleccione</v>
      </c>
      <c r="K50" s="223" t="s">
        <v>5</v>
      </c>
      <c r="L50" s="180"/>
    </row>
    <row r="51" spans="2:12" ht="32.1" customHeight="1">
      <c r="B51" s="352"/>
      <c r="C51" s="353"/>
      <c r="D51" s="371" t="s">
        <v>303</v>
      </c>
      <c r="E51" s="371"/>
      <c r="F51" s="371"/>
      <c r="G51" s="371"/>
      <c r="H51" s="371"/>
      <c r="I51" s="219">
        <f t="shared" si="1"/>
        <v>1</v>
      </c>
      <c r="J51" s="206" t="str">
        <f t="shared" si="2"/>
        <v>Seleccione</v>
      </c>
      <c r="K51" s="223" t="s">
        <v>5</v>
      </c>
      <c r="L51" s="180"/>
    </row>
    <row r="52" spans="2:12" ht="15" customHeight="1">
      <c r="B52" s="352"/>
      <c r="C52" s="353"/>
      <c r="D52" s="371" t="s">
        <v>304</v>
      </c>
      <c r="E52" s="371"/>
      <c r="F52" s="371"/>
      <c r="G52" s="371"/>
      <c r="H52" s="371"/>
      <c r="I52" s="219">
        <f t="shared" si="1"/>
        <v>1</v>
      </c>
      <c r="J52" s="206" t="str">
        <f t="shared" si="2"/>
        <v>Seleccione</v>
      </c>
      <c r="K52" s="223" t="s">
        <v>5</v>
      </c>
      <c r="L52" s="34"/>
    </row>
    <row r="53" spans="2:12" ht="15" customHeight="1">
      <c r="B53" s="352"/>
      <c r="C53" s="353"/>
      <c r="D53" s="371" t="s">
        <v>305</v>
      </c>
      <c r="E53" s="371"/>
      <c r="F53" s="371"/>
      <c r="G53" s="371"/>
      <c r="H53" s="371"/>
      <c r="I53" s="219">
        <f t="shared" si="1"/>
        <v>1</v>
      </c>
      <c r="J53" s="206" t="str">
        <f t="shared" si="2"/>
        <v>Seleccione</v>
      </c>
      <c r="K53" s="223" t="s">
        <v>5</v>
      </c>
      <c r="L53" s="34"/>
    </row>
    <row r="54" spans="2:12" ht="41.1" customHeight="1">
      <c r="B54" s="352"/>
      <c r="C54" s="353"/>
      <c r="D54" s="371" t="s">
        <v>306</v>
      </c>
      <c r="E54" s="371"/>
      <c r="F54" s="371"/>
      <c r="G54" s="371"/>
      <c r="H54" s="371"/>
      <c r="I54" s="219">
        <f t="shared" si="1"/>
        <v>1</v>
      </c>
      <c r="J54" s="206" t="str">
        <f t="shared" si="2"/>
        <v>Seleccione</v>
      </c>
      <c r="K54" s="223" t="s">
        <v>5</v>
      </c>
      <c r="L54" s="34"/>
    </row>
    <row r="55" spans="2:12" ht="15" customHeight="1">
      <c r="B55" s="352"/>
      <c r="C55" s="353"/>
      <c r="D55" s="371" t="s">
        <v>307</v>
      </c>
      <c r="E55" s="371"/>
      <c r="F55" s="371"/>
      <c r="G55" s="371"/>
      <c r="H55" s="371"/>
      <c r="I55" s="219">
        <f t="shared" si="1"/>
        <v>1</v>
      </c>
      <c r="J55" s="206" t="str">
        <f t="shared" si="2"/>
        <v>Seleccione</v>
      </c>
      <c r="K55" s="223" t="s">
        <v>5</v>
      </c>
      <c r="L55" s="34"/>
    </row>
    <row r="56" spans="2:12" ht="15" customHeight="1">
      <c r="B56" s="352"/>
      <c r="C56" s="353"/>
      <c r="D56" s="371" t="s">
        <v>308</v>
      </c>
      <c r="E56" s="371"/>
      <c r="F56" s="371"/>
      <c r="G56" s="371"/>
      <c r="H56" s="371"/>
      <c r="I56" s="219">
        <f t="shared" si="1"/>
        <v>1</v>
      </c>
      <c r="J56" s="206" t="str">
        <f t="shared" si="2"/>
        <v>Seleccione</v>
      </c>
      <c r="K56" s="223" t="s">
        <v>5</v>
      </c>
      <c r="L56" s="34"/>
    </row>
    <row r="57" spans="2:12" ht="15" customHeight="1">
      <c r="B57" s="352"/>
      <c r="C57" s="353"/>
      <c r="D57" s="455"/>
      <c r="E57" s="456"/>
      <c r="F57" s="456"/>
      <c r="G57" s="456"/>
      <c r="H57" s="296"/>
      <c r="I57" s="219">
        <f t="shared" si="1"/>
        <v>0</v>
      </c>
      <c r="J57" s="206">
        <f t="shared" si="2"/>
        <v>0</v>
      </c>
      <c r="K57" s="223" t="s">
        <v>5</v>
      </c>
      <c r="L57" s="34"/>
    </row>
    <row r="58" spans="2:12" ht="15" customHeight="1">
      <c r="B58" s="352"/>
      <c r="C58" s="353"/>
      <c r="D58" s="455"/>
      <c r="E58" s="456"/>
      <c r="F58" s="456"/>
      <c r="G58" s="456"/>
      <c r="H58" s="296"/>
      <c r="I58" s="219">
        <f t="shared" si="1"/>
        <v>0</v>
      </c>
      <c r="J58" s="206">
        <f t="shared" si="2"/>
        <v>0</v>
      </c>
      <c r="K58" s="223" t="s">
        <v>5</v>
      </c>
      <c r="L58" s="34"/>
    </row>
    <row r="59" spans="2:12" ht="32.1" customHeight="1">
      <c r="B59" s="352"/>
      <c r="C59" s="353"/>
      <c r="D59" s="455"/>
      <c r="E59" s="456"/>
      <c r="F59" s="456"/>
      <c r="G59" s="456"/>
      <c r="H59" s="296"/>
      <c r="I59" s="219">
        <f t="shared" si="1"/>
        <v>0</v>
      </c>
      <c r="J59" s="206">
        <f t="shared" si="2"/>
        <v>0</v>
      </c>
      <c r="K59" s="223" t="s">
        <v>5</v>
      </c>
      <c r="L59" s="34"/>
    </row>
    <row r="60" spans="2:12" ht="16.350000000000001" customHeight="1" thickBot="1">
      <c r="B60" s="354"/>
      <c r="C60" s="355"/>
      <c r="D60" s="454"/>
      <c r="E60" s="454"/>
      <c r="F60" s="454"/>
      <c r="G60" s="454"/>
      <c r="H60" s="454"/>
      <c r="I60" s="220">
        <f t="shared" si="1"/>
        <v>0</v>
      </c>
      <c r="J60" s="206">
        <f t="shared" si="2"/>
        <v>0</v>
      </c>
      <c r="K60" s="224" t="s">
        <v>5</v>
      </c>
      <c r="L60" s="181"/>
    </row>
    <row r="61" spans="2:12" ht="16.350000000000001" customHeight="1">
      <c r="B61" s="264"/>
      <c r="C61" s="264"/>
      <c r="D61" s="148"/>
      <c r="E61" s="148"/>
      <c r="F61" s="148"/>
      <c r="G61" s="148"/>
      <c r="H61" s="148"/>
      <c r="I61" s="265"/>
      <c r="J61" s="266"/>
      <c r="K61" s="73"/>
      <c r="L61" s="18"/>
    </row>
    <row r="62" spans="2:12" ht="16.350000000000001" customHeight="1">
      <c r="B62" s="113" t="s">
        <v>226</v>
      </c>
      <c r="C62" s="113" t="s">
        <v>227</v>
      </c>
      <c r="D62" s="400" t="s">
        <v>228</v>
      </c>
      <c r="E62" s="400"/>
      <c r="F62" s="400"/>
      <c r="G62" s="400"/>
      <c r="H62" s="400"/>
      <c r="I62" s="239"/>
      <c r="J62" s="206" t="str">
        <f t="shared" si="2"/>
        <v>Tiempo transcurrido (Meses)</v>
      </c>
      <c r="K62" s="526" t="s">
        <v>229</v>
      </c>
      <c r="L62" s="400"/>
    </row>
    <row r="63" spans="2:12" ht="26.1" customHeight="1">
      <c r="B63" s="112"/>
      <c r="C63" s="114" t="str">
        <f>IF(B63=0," ",EDATE(B63,D63))</f>
        <v xml:space="preserve"> </v>
      </c>
      <c r="D63" s="401"/>
      <c r="E63" s="401"/>
      <c r="F63" s="401"/>
      <c r="G63" s="401"/>
      <c r="H63" s="401"/>
      <c r="I63" s="240"/>
      <c r="J63" s="206">
        <f t="shared" si="2"/>
        <v>0</v>
      </c>
      <c r="K63" s="525" t="str">
        <f ca="1">IF(B63=0, " ", DATEDIF(B63,TODAY(),"m"))</f>
        <v xml:space="preserve"> </v>
      </c>
      <c r="L63" s="402"/>
    </row>
    <row r="64" spans="2:12" ht="12" customHeight="1" thickBot="1">
      <c r="B64" s="69"/>
      <c r="C64" s="69"/>
      <c r="D64" s="69"/>
      <c r="E64" s="69"/>
      <c r="F64" s="69"/>
      <c r="G64" s="69"/>
      <c r="H64" s="69"/>
      <c r="I64" s="69"/>
      <c r="J64" s="69"/>
      <c r="K64" s="69"/>
      <c r="L64" s="69"/>
    </row>
    <row r="65" spans="2:14" ht="16.350000000000001" customHeight="1">
      <c r="B65" s="350" t="s">
        <v>230</v>
      </c>
      <c r="C65" s="351"/>
      <c r="D65" s="351" t="s">
        <v>231</v>
      </c>
      <c r="E65" s="351"/>
      <c r="F65" s="351"/>
      <c r="G65" s="351"/>
      <c r="H65" s="351"/>
      <c r="I65" s="351"/>
      <c r="J65" s="351"/>
      <c r="K65" s="351"/>
      <c r="L65" s="383" t="s">
        <v>232</v>
      </c>
    </row>
    <row r="66" spans="2:14" ht="30.95">
      <c r="B66" s="352"/>
      <c r="C66" s="353"/>
      <c r="D66" s="151" t="s">
        <v>233</v>
      </c>
      <c r="E66" s="151" t="s">
        <v>234</v>
      </c>
      <c r="F66" s="151" t="s">
        <v>235</v>
      </c>
      <c r="G66" s="151" t="s">
        <v>236</v>
      </c>
      <c r="H66" s="151" t="s">
        <v>237</v>
      </c>
      <c r="I66" s="151"/>
      <c r="J66" s="151"/>
      <c r="K66" s="151" t="s">
        <v>238</v>
      </c>
      <c r="L66" s="384"/>
    </row>
    <row r="67" spans="2:14" ht="28.35" customHeight="1">
      <c r="B67" s="381" t="s">
        <v>309</v>
      </c>
      <c r="C67" s="159" t="s">
        <v>310</v>
      </c>
      <c r="D67" s="55"/>
      <c r="E67" s="55"/>
      <c r="F67" s="55"/>
      <c r="G67" s="55"/>
      <c r="H67" s="55"/>
      <c r="I67" s="55"/>
      <c r="J67" s="55"/>
      <c r="K67" s="55"/>
      <c r="L67" s="34"/>
    </row>
    <row r="68" spans="2:14" ht="38.1" customHeight="1">
      <c r="B68" s="381"/>
      <c r="C68" s="159" t="s">
        <v>311</v>
      </c>
      <c r="D68" s="55"/>
      <c r="E68" s="55"/>
      <c r="F68" s="55"/>
      <c r="G68" s="55"/>
      <c r="H68" s="55"/>
      <c r="I68" s="55"/>
      <c r="J68" s="55"/>
      <c r="K68" s="55"/>
      <c r="L68" s="34"/>
    </row>
    <row r="69" spans="2:14" ht="37.35" customHeight="1" thickBot="1">
      <c r="B69" s="381"/>
      <c r="C69" s="159" t="s">
        <v>275</v>
      </c>
      <c r="D69" s="133" t="str">
        <f t="shared" ref="D69:K69" si="3">IFERROR(D67/D68," ")</f>
        <v xml:space="preserve"> </v>
      </c>
      <c r="E69" s="133" t="str">
        <f t="shared" si="3"/>
        <v xml:space="preserve"> </v>
      </c>
      <c r="F69" s="133" t="str">
        <f t="shared" si="3"/>
        <v xml:space="preserve"> </v>
      </c>
      <c r="G69" s="133" t="str">
        <f t="shared" si="3"/>
        <v xml:space="preserve"> </v>
      </c>
      <c r="H69" s="133" t="str">
        <f t="shared" si="3"/>
        <v xml:space="preserve"> </v>
      </c>
      <c r="I69" s="133" t="str">
        <f t="shared" si="3"/>
        <v xml:space="preserve"> </v>
      </c>
      <c r="J69" s="133" t="str">
        <f t="shared" si="3"/>
        <v xml:space="preserve"> </v>
      </c>
      <c r="K69" s="133" t="str">
        <f t="shared" si="3"/>
        <v xml:space="preserve"> </v>
      </c>
      <c r="L69" s="34"/>
    </row>
    <row r="70" spans="2:14" ht="34.9" customHeight="1">
      <c r="B70" s="385" t="s">
        <v>312</v>
      </c>
      <c r="C70" s="169" t="s">
        <v>244</v>
      </c>
      <c r="D70" s="110"/>
      <c r="E70" s="110"/>
      <c r="F70" s="110"/>
      <c r="G70" s="110"/>
      <c r="H70" s="110"/>
      <c r="I70" s="110"/>
      <c r="J70" s="110"/>
      <c r="K70" s="110"/>
      <c r="L70" s="33"/>
    </row>
    <row r="71" spans="2:14" ht="34.9" customHeight="1" thickBot="1">
      <c r="B71" s="386"/>
      <c r="C71" s="168" t="s">
        <v>242</v>
      </c>
      <c r="D71" s="188">
        <f>IFERROR(D67*D70," ")</f>
        <v>0</v>
      </c>
      <c r="E71" s="188">
        <f t="shared" ref="E71:K71" si="4">IFERROR(E67*E70," ")</f>
        <v>0</v>
      </c>
      <c r="F71" s="188">
        <f t="shared" si="4"/>
        <v>0</v>
      </c>
      <c r="G71" s="188">
        <f t="shared" si="4"/>
        <v>0</v>
      </c>
      <c r="H71" s="188">
        <f t="shared" si="4"/>
        <v>0</v>
      </c>
      <c r="I71" s="188">
        <f t="shared" si="4"/>
        <v>0</v>
      </c>
      <c r="J71" s="188"/>
      <c r="K71" s="188">
        <f t="shared" si="4"/>
        <v>0</v>
      </c>
      <c r="L71" s="35"/>
    </row>
    <row r="72" spans="2:14" ht="23.1" customHeight="1">
      <c r="B72" s="429" t="s">
        <v>245</v>
      </c>
      <c r="C72" s="430"/>
      <c r="D72" s="431"/>
      <c r="E72" s="431"/>
      <c r="F72" s="431"/>
      <c r="G72" s="431"/>
      <c r="H72" s="431"/>
      <c r="I72" s="431"/>
      <c r="J72" s="431"/>
      <c r="K72" s="431"/>
      <c r="L72" s="432"/>
    </row>
    <row r="73" spans="2:14" ht="45.6" customHeight="1" thickBot="1">
      <c r="B73" s="425" t="s">
        <v>246</v>
      </c>
      <c r="C73" s="426"/>
      <c r="D73" s="427" t="s">
        <v>313</v>
      </c>
      <c r="E73" s="427"/>
      <c r="F73" s="427"/>
      <c r="G73" s="427"/>
      <c r="H73" s="427"/>
      <c r="I73" s="427"/>
      <c r="J73" s="427"/>
      <c r="K73" s="427"/>
      <c r="L73" s="428"/>
    </row>
    <row r="74" spans="2:14" ht="14.45">
      <c r="I74" s="64"/>
      <c r="J74" s="64"/>
      <c r="M74" s="48"/>
    </row>
    <row r="75" spans="2:14" ht="14.45">
      <c r="I75" s="64"/>
      <c r="J75" s="64"/>
      <c r="M75" s="48"/>
    </row>
    <row r="76" spans="2:14" ht="16.350000000000001" customHeight="1">
      <c r="M76" s="68"/>
      <c r="N76" s="68"/>
    </row>
    <row r="77" spans="2:14" ht="16.350000000000001" customHeight="1">
      <c r="M77" s="68"/>
      <c r="N77" s="68"/>
    </row>
    <row r="78" spans="2:14" ht="14.45"/>
    <row r="79" spans="2:14" ht="14.85" customHeight="1"/>
    <row r="80" spans="2:14" ht="14.85" customHeight="1">
      <c r="I80" s="163"/>
      <c r="J80" s="234"/>
    </row>
    <row r="81" spans="9:10" ht="14.85" hidden="1" customHeight="1">
      <c r="I81" s="32"/>
      <c r="J81" s="44"/>
    </row>
    <row r="82" spans="9:10" ht="14.85" hidden="1" customHeight="1">
      <c r="I82" s="29"/>
      <c r="J82" s="44"/>
    </row>
    <row r="83" spans="9:10" ht="14.85" hidden="1" customHeight="1">
      <c r="I83" s="63"/>
      <c r="J83" s="44"/>
    </row>
    <row r="84" spans="9:10" ht="14.85" hidden="1" customHeight="1"/>
    <row r="85" spans="9:10" ht="14.85" hidden="1" customHeight="1"/>
    <row r="86" spans="9:10" ht="14.85" hidden="1" customHeight="1"/>
    <row r="87" spans="9:10" ht="14.85" hidden="1" customHeight="1"/>
  </sheetData>
  <mergeCells count="76">
    <mergeCell ref="D55:H55"/>
    <mergeCell ref="D57:H57"/>
    <mergeCell ref="B72:C72"/>
    <mergeCell ref="D72:L72"/>
    <mergeCell ref="B73:C73"/>
    <mergeCell ref="D73:L73"/>
    <mergeCell ref="B65:C66"/>
    <mergeCell ref="D65:K65"/>
    <mergeCell ref="L65:L66"/>
    <mergeCell ref="B67:B69"/>
    <mergeCell ref="B70:B71"/>
    <mergeCell ref="D63:H63"/>
    <mergeCell ref="K63:L63"/>
    <mergeCell ref="D60:H60"/>
    <mergeCell ref="D62:H62"/>
    <mergeCell ref="K62:L62"/>
    <mergeCell ref="B29:C42"/>
    <mergeCell ref="D29:H29"/>
    <mergeCell ref="D30:H30"/>
    <mergeCell ref="D31:H31"/>
    <mergeCell ref="D32:H32"/>
    <mergeCell ref="D33:H33"/>
    <mergeCell ref="D34:H34"/>
    <mergeCell ref="D35:H35"/>
    <mergeCell ref="D36:H36"/>
    <mergeCell ref="D37:H37"/>
    <mergeCell ref="D38:H38"/>
    <mergeCell ref="D39:H39"/>
    <mergeCell ref="D41:H41"/>
    <mergeCell ref="D42:H42"/>
    <mergeCell ref="D40:H40"/>
    <mergeCell ref="D51:H51"/>
    <mergeCell ref="B43:C60"/>
    <mergeCell ref="D59:H59"/>
    <mergeCell ref="D47:H47"/>
    <mergeCell ref="D48:H48"/>
    <mergeCell ref="D49:H49"/>
    <mergeCell ref="D54:H54"/>
    <mergeCell ref="D56:H56"/>
    <mergeCell ref="D43:H43"/>
    <mergeCell ref="D44:H44"/>
    <mergeCell ref="D45:H45"/>
    <mergeCell ref="D46:H46"/>
    <mergeCell ref="D50:H50"/>
    <mergeCell ref="D52:H52"/>
    <mergeCell ref="D53:H53"/>
    <mergeCell ref="D58:H58"/>
    <mergeCell ref="B14:C28"/>
    <mergeCell ref="D14:H14"/>
    <mergeCell ref="D15:H15"/>
    <mergeCell ref="D16:H16"/>
    <mergeCell ref="D17:H17"/>
    <mergeCell ref="D18:H18"/>
    <mergeCell ref="D19:H19"/>
    <mergeCell ref="D20:H20"/>
    <mergeCell ref="D21:H21"/>
    <mergeCell ref="D23:H23"/>
    <mergeCell ref="D22:H22"/>
    <mergeCell ref="D24:H24"/>
    <mergeCell ref="D25:H25"/>
    <mergeCell ref="D27:H27"/>
    <mergeCell ref="D28:H28"/>
    <mergeCell ref="D26:H26"/>
    <mergeCell ref="B13:H13"/>
    <mergeCell ref="B9:C9"/>
    <mergeCell ref="D9:L9"/>
    <mergeCell ref="B1:L1"/>
    <mergeCell ref="B2:L2"/>
    <mergeCell ref="B4:C4"/>
    <mergeCell ref="B5:C5"/>
    <mergeCell ref="B6:C6"/>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{3B585E69-D48B-455A-8F70-B651568A0BEA}</x14:id>
        </ext>
      </extLst>
    </cfRule>
  </conditionalFormatting>
  <dataValidations count="1">
    <dataValidation type="list" allowBlank="1" showInputMessage="1" showErrorMessage="1" sqref="K14:K61" xr:uid="{5B9B4399-BABE-447F-8065-BB0622DE59CE}">
      <formula1>"Seleccione, SI,NO, NoAplica"</formula1>
    </dataValidation>
  </dataValidations>
  <hyperlinks>
    <hyperlink ref="M72:N72" location="'2. Definamos '!A1" display="Volver" xr:uid="{19B72383-4DBD-4785-81E5-C89EF5B57D79}"/>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3B585E69-D48B-455A-8F70-B651568A0BEA}">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6A5E09-52C5-43FB-8595-5DFA96532505}">
  <sheetPr>
    <tabColor rgb="FFD0F1EF"/>
  </sheetPr>
  <dimension ref="B1:R87"/>
  <sheetViews>
    <sheetView showGridLines="0" topLeftCell="A35" zoomScale="52" zoomScaleNormal="124" workbookViewId="0">
      <selection activeCell="K44" sqref="K44:L44"/>
    </sheetView>
  </sheetViews>
  <sheetFormatPr defaultColWidth="11.42578125"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316</v>
      </c>
      <c r="E6" s="161"/>
      <c r="F6" s="61"/>
      <c r="G6" s="61"/>
      <c r="H6" s="61"/>
      <c r="I6" s="61"/>
      <c r="J6" s="61"/>
      <c r="K6" s="61"/>
      <c r="L6" s="62"/>
    </row>
    <row r="7" spans="2:18" ht="15" thickBot="1"/>
    <row r="8" spans="2:18" ht="15.95" thickBot="1">
      <c r="B8" s="335" t="s">
        <v>190</v>
      </c>
      <c r="C8" s="335"/>
      <c r="D8" s="336" t="s">
        <v>191</v>
      </c>
      <c r="E8" s="336"/>
      <c r="F8" s="337"/>
      <c r="G8" s="337"/>
      <c r="H8" s="337"/>
      <c r="I8" s="337"/>
      <c r="J8" s="337"/>
      <c r="K8" s="337"/>
      <c r="L8" s="338"/>
    </row>
    <row r="9" spans="2:18" ht="53.1" customHeight="1" thickBot="1">
      <c r="B9" s="335" t="s">
        <v>255</v>
      </c>
      <c r="C9" s="335"/>
      <c r="D9" s="459" t="s">
        <v>317</v>
      </c>
      <c r="E9" s="459"/>
      <c r="F9" s="459"/>
      <c r="G9" s="459"/>
      <c r="H9" s="459"/>
      <c r="I9" s="459"/>
      <c r="J9" s="459"/>
      <c r="K9" s="459"/>
      <c r="L9" s="460"/>
    </row>
    <row r="10" spans="2:18" ht="15.95" thickBot="1">
      <c r="B10" s="457" t="s">
        <v>194</v>
      </c>
      <c r="C10" s="458"/>
      <c r="D10" s="414">
        <f>COUNTIF(J13:J41,"SI")/COUNTIF(I13:I41,1)</f>
        <v>0</v>
      </c>
      <c r="E10" s="348"/>
      <c r="F10" s="348"/>
      <c r="G10" s="348"/>
      <c r="H10" s="348"/>
      <c r="I10" s="348"/>
      <c r="J10" s="348"/>
      <c r="K10" s="348"/>
      <c r="L10" s="349"/>
      <c r="N10" s="65">
        <f>D10</f>
        <v>0</v>
      </c>
    </row>
    <row r="11" spans="2:18" ht="7.35" customHeight="1" thickBot="1">
      <c r="B11" s="359"/>
      <c r="C11" s="359"/>
      <c r="D11" s="359"/>
      <c r="E11" s="359"/>
      <c r="F11" s="359"/>
      <c r="G11" s="359"/>
      <c r="H11" s="359"/>
      <c r="I11" s="359"/>
      <c r="J11" s="359"/>
      <c r="K11" s="359"/>
      <c r="L11" s="359"/>
    </row>
    <row r="12" spans="2:18" ht="15.95" thickBot="1">
      <c r="B12" s="441" t="s">
        <v>195</v>
      </c>
      <c r="C12" s="442"/>
      <c r="D12" s="442"/>
      <c r="E12" s="442"/>
      <c r="F12" s="442"/>
      <c r="G12" s="442"/>
      <c r="H12" s="443"/>
      <c r="I12" s="70"/>
      <c r="J12" s="70"/>
      <c r="K12" s="30" t="s">
        <v>196</v>
      </c>
      <c r="L12" s="31" t="s">
        <v>197</v>
      </c>
    </row>
    <row r="13" spans="2:18" ht="15" customHeight="1">
      <c r="B13" s="350" t="s">
        <v>198</v>
      </c>
      <c r="C13" s="351"/>
      <c r="D13" s="356" t="s">
        <v>201</v>
      </c>
      <c r="E13" s="356"/>
      <c r="F13" s="356"/>
      <c r="G13" s="356"/>
      <c r="H13" s="356"/>
      <c r="I13" s="218">
        <f>IF(D13&lt;&gt;"",IF(OR(K13="NO",K13="SI",K13="Seleccione"),1,0),0)</f>
        <v>1</v>
      </c>
      <c r="J13" s="206" t="str">
        <f t="shared" ref="J13:J41" si="0">IF(D13="",0,K13)</f>
        <v>Seleccione</v>
      </c>
      <c r="K13" s="225" t="s">
        <v>5</v>
      </c>
      <c r="L13" s="33"/>
    </row>
    <row r="14" spans="2:18" ht="15.6">
      <c r="B14" s="352"/>
      <c r="C14" s="353"/>
      <c r="D14" s="357" t="s">
        <v>281</v>
      </c>
      <c r="E14" s="357"/>
      <c r="F14" s="357"/>
      <c r="G14" s="357"/>
      <c r="H14" s="357"/>
      <c r="I14" s="219">
        <f t="shared" ref="I14:I41" si="1">IF(D14&lt;&gt;"",IF(OR(K14="NO",K14="SI",K14="Seleccione"),1,0),0)</f>
        <v>1</v>
      </c>
      <c r="J14" s="206" t="str">
        <f t="shared" si="0"/>
        <v>Seleccione</v>
      </c>
      <c r="K14" s="223" t="s">
        <v>5</v>
      </c>
      <c r="L14" s="34"/>
    </row>
    <row r="15" spans="2:18" ht="15.6">
      <c r="B15" s="352"/>
      <c r="C15" s="353"/>
      <c r="D15" s="357" t="s">
        <v>203</v>
      </c>
      <c r="E15" s="357"/>
      <c r="F15" s="357"/>
      <c r="G15" s="357"/>
      <c r="H15" s="357"/>
      <c r="I15" s="219">
        <f t="shared" si="1"/>
        <v>1</v>
      </c>
      <c r="J15" s="206" t="str">
        <f t="shared" si="0"/>
        <v>Seleccione</v>
      </c>
      <c r="K15" s="223" t="s">
        <v>5</v>
      </c>
      <c r="L15" s="34"/>
    </row>
    <row r="16" spans="2:18" ht="15.6">
      <c r="B16" s="352"/>
      <c r="C16" s="353"/>
      <c r="D16" s="357" t="s">
        <v>204</v>
      </c>
      <c r="E16" s="357"/>
      <c r="F16" s="357"/>
      <c r="G16" s="357"/>
      <c r="H16" s="357"/>
      <c r="I16" s="219">
        <f t="shared" si="1"/>
        <v>1</v>
      </c>
      <c r="J16" s="206" t="str">
        <f t="shared" si="0"/>
        <v>Seleccione</v>
      </c>
      <c r="K16" s="223" t="s">
        <v>5</v>
      </c>
      <c r="L16" s="34"/>
    </row>
    <row r="17" spans="2:12" ht="15" customHeight="1">
      <c r="B17" s="352"/>
      <c r="C17" s="353"/>
      <c r="D17" s="357" t="s">
        <v>205</v>
      </c>
      <c r="E17" s="357"/>
      <c r="F17" s="357"/>
      <c r="G17" s="357"/>
      <c r="H17" s="357"/>
      <c r="I17" s="219">
        <f t="shared" si="1"/>
        <v>1</v>
      </c>
      <c r="J17" s="206" t="str">
        <f t="shared" si="0"/>
        <v>Seleccione</v>
      </c>
      <c r="K17" s="223" t="s">
        <v>5</v>
      </c>
      <c r="L17" s="34"/>
    </row>
    <row r="18" spans="2:12" ht="15" customHeight="1">
      <c r="B18" s="352"/>
      <c r="C18" s="353"/>
      <c r="D18" s="357"/>
      <c r="E18" s="357"/>
      <c r="F18" s="357"/>
      <c r="G18" s="357"/>
      <c r="H18" s="357"/>
      <c r="I18" s="219">
        <f t="shared" si="1"/>
        <v>0</v>
      </c>
      <c r="J18" s="206">
        <f t="shared" si="0"/>
        <v>0</v>
      </c>
      <c r="K18" s="223" t="s">
        <v>5</v>
      </c>
      <c r="L18" s="34"/>
    </row>
    <row r="19" spans="2:12" ht="15" customHeight="1">
      <c r="B19" s="352"/>
      <c r="C19" s="353"/>
      <c r="D19" s="357"/>
      <c r="E19" s="357"/>
      <c r="F19" s="357"/>
      <c r="G19" s="357"/>
      <c r="H19" s="357"/>
      <c r="I19" s="219">
        <f t="shared" si="1"/>
        <v>0</v>
      </c>
      <c r="J19" s="206">
        <f t="shared" si="0"/>
        <v>0</v>
      </c>
      <c r="K19" s="223" t="s">
        <v>5</v>
      </c>
      <c r="L19" s="34"/>
    </row>
    <row r="20" spans="2:12" ht="15" customHeight="1">
      <c r="B20" s="352"/>
      <c r="C20" s="353"/>
      <c r="D20" s="357"/>
      <c r="E20" s="357"/>
      <c r="F20" s="357"/>
      <c r="G20" s="357"/>
      <c r="H20" s="357"/>
      <c r="I20" s="219">
        <f t="shared" si="1"/>
        <v>0</v>
      </c>
      <c r="J20" s="206">
        <f t="shared" si="0"/>
        <v>0</v>
      </c>
      <c r="K20" s="223" t="s">
        <v>5</v>
      </c>
      <c r="L20" s="34"/>
    </row>
    <row r="21" spans="2:12" ht="15" customHeight="1">
      <c r="B21" s="352"/>
      <c r="C21" s="353"/>
      <c r="D21" s="357"/>
      <c r="E21" s="357"/>
      <c r="F21" s="357"/>
      <c r="G21" s="357"/>
      <c r="H21" s="357"/>
      <c r="I21" s="219">
        <f t="shared" si="1"/>
        <v>0</v>
      </c>
      <c r="J21" s="206">
        <f t="shared" si="0"/>
        <v>0</v>
      </c>
      <c r="K21" s="223" t="s">
        <v>5</v>
      </c>
      <c r="L21" s="34"/>
    </row>
    <row r="22" spans="2:12" ht="15" customHeight="1">
      <c r="B22" s="352"/>
      <c r="C22" s="353"/>
      <c r="D22" s="357"/>
      <c r="E22" s="357"/>
      <c r="F22" s="357"/>
      <c r="G22" s="357"/>
      <c r="H22" s="357"/>
      <c r="I22" s="219">
        <f t="shared" si="1"/>
        <v>0</v>
      </c>
      <c r="J22" s="206">
        <f t="shared" si="0"/>
        <v>0</v>
      </c>
      <c r="K22" s="223" t="s">
        <v>5</v>
      </c>
      <c r="L22" s="34"/>
    </row>
    <row r="23" spans="2:12" ht="15.95" thickBot="1">
      <c r="B23" s="354"/>
      <c r="C23" s="355"/>
      <c r="D23" s="358"/>
      <c r="E23" s="358"/>
      <c r="F23" s="358"/>
      <c r="G23" s="358"/>
      <c r="H23" s="358"/>
      <c r="I23" s="220">
        <f t="shared" si="1"/>
        <v>0</v>
      </c>
      <c r="J23" s="206">
        <f t="shared" si="0"/>
        <v>0</v>
      </c>
      <c r="K23" s="224" t="s">
        <v>5</v>
      </c>
      <c r="L23" s="35"/>
    </row>
    <row r="24" spans="2:12" ht="15" customHeight="1">
      <c r="B24" s="350" t="s">
        <v>258</v>
      </c>
      <c r="C24" s="351"/>
      <c r="D24" s="356" t="s">
        <v>318</v>
      </c>
      <c r="E24" s="356"/>
      <c r="F24" s="356"/>
      <c r="G24" s="356"/>
      <c r="H24" s="356"/>
      <c r="I24" s="218">
        <f t="shared" si="1"/>
        <v>1</v>
      </c>
      <c r="J24" s="206" t="str">
        <f t="shared" si="0"/>
        <v>Seleccione</v>
      </c>
      <c r="K24" s="225" t="s">
        <v>5</v>
      </c>
      <c r="L24" s="33"/>
    </row>
    <row r="25" spans="2:12" ht="15.6">
      <c r="B25" s="352"/>
      <c r="C25" s="353"/>
      <c r="D25" s="357" t="s">
        <v>319</v>
      </c>
      <c r="E25" s="357"/>
      <c r="F25" s="357"/>
      <c r="G25" s="357"/>
      <c r="H25" s="357"/>
      <c r="I25" s="219">
        <f t="shared" si="1"/>
        <v>1</v>
      </c>
      <c r="J25" s="206" t="str">
        <f t="shared" si="0"/>
        <v>Seleccione</v>
      </c>
      <c r="K25" s="223" t="s">
        <v>5</v>
      </c>
      <c r="L25" s="34"/>
    </row>
    <row r="26" spans="2:12" ht="15" customHeight="1">
      <c r="B26" s="352"/>
      <c r="C26" s="353"/>
      <c r="D26" s="447" t="s">
        <v>289</v>
      </c>
      <c r="E26" s="447"/>
      <c r="F26" s="447"/>
      <c r="G26" s="447"/>
      <c r="H26" s="447"/>
      <c r="I26" s="219">
        <f t="shared" si="1"/>
        <v>1</v>
      </c>
      <c r="J26" s="206" t="str">
        <f t="shared" si="0"/>
        <v>Seleccione</v>
      </c>
      <c r="K26" s="223" t="s">
        <v>5</v>
      </c>
      <c r="L26" s="34"/>
    </row>
    <row r="27" spans="2:12" ht="15" customHeight="1">
      <c r="B27" s="352"/>
      <c r="C27" s="353"/>
      <c r="D27" s="447"/>
      <c r="E27" s="447"/>
      <c r="F27" s="447"/>
      <c r="G27" s="447"/>
      <c r="H27" s="447"/>
      <c r="I27" s="219">
        <f t="shared" si="1"/>
        <v>0</v>
      </c>
      <c r="J27" s="206">
        <f t="shared" si="0"/>
        <v>0</v>
      </c>
      <c r="K27" s="223" t="s">
        <v>5</v>
      </c>
      <c r="L27" s="34"/>
    </row>
    <row r="28" spans="2:12" ht="15" customHeight="1">
      <c r="B28" s="352"/>
      <c r="C28" s="353"/>
      <c r="D28" s="447"/>
      <c r="E28" s="447"/>
      <c r="F28" s="447"/>
      <c r="G28" s="447"/>
      <c r="H28" s="447"/>
      <c r="I28" s="219">
        <f t="shared" si="1"/>
        <v>0</v>
      </c>
      <c r="J28" s="206">
        <f t="shared" si="0"/>
        <v>0</v>
      </c>
      <c r="K28" s="223" t="s">
        <v>5</v>
      </c>
      <c r="L28" s="34"/>
    </row>
    <row r="29" spans="2:12" ht="15.95" thickBot="1">
      <c r="B29" s="354"/>
      <c r="C29" s="355"/>
      <c r="D29" s="358"/>
      <c r="E29" s="358"/>
      <c r="F29" s="358"/>
      <c r="G29" s="358"/>
      <c r="H29" s="358"/>
      <c r="I29" s="220">
        <f t="shared" si="1"/>
        <v>0</v>
      </c>
      <c r="J29" s="206">
        <f t="shared" si="0"/>
        <v>0</v>
      </c>
      <c r="K29" s="224" t="s">
        <v>5</v>
      </c>
      <c r="L29" s="35"/>
    </row>
    <row r="30" spans="2:12" ht="15" customHeight="1">
      <c r="B30" s="350" t="s">
        <v>261</v>
      </c>
      <c r="C30" s="351"/>
      <c r="D30" s="461" t="s">
        <v>320</v>
      </c>
      <c r="E30" s="461"/>
      <c r="F30" s="461"/>
      <c r="G30" s="461"/>
      <c r="H30" s="461"/>
      <c r="I30" s="218">
        <f t="shared" si="1"/>
        <v>1</v>
      </c>
      <c r="J30" s="206" t="str">
        <f t="shared" si="0"/>
        <v>Seleccione</v>
      </c>
      <c r="K30" s="225" t="s">
        <v>5</v>
      </c>
      <c r="L30" s="33"/>
    </row>
    <row r="31" spans="2:12" ht="16.149999999999999" customHeight="1">
      <c r="B31" s="352"/>
      <c r="C31" s="353"/>
      <c r="D31" s="447" t="s">
        <v>321</v>
      </c>
      <c r="E31" s="447"/>
      <c r="F31" s="447"/>
      <c r="G31" s="447"/>
      <c r="H31" s="447"/>
      <c r="I31" s="219">
        <f t="shared" si="1"/>
        <v>1</v>
      </c>
      <c r="J31" s="206" t="str">
        <f t="shared" si="0"/>
        <v>Seleccione</v>
      </c>
      <c r="K31" s="223" t="s">
        <v>5</v>
      </c>
      <c r="L31" s="34"/>
    </row>
    <row r="32" spans="2:12" ht="15.6" customHeight="1">
      <c r="B32" s="352"/>
      <c r="C32" s="353"/>
      <c r="D32" s="447" t="s">
        <v>322</v>
      </c>
      <c r="E32" s="447"/>
      <c r="F32" s="447"/>
      <c r="G32" s="447"/>
      <c r="H32" s="447"/>
      <c r="I32" s="219">
        <f t="shared" si="1"/>
        <v>1</v>
      </c>
      <c r="J32" s="206" t="str">
        <f t="shared" si="0"/>
        <v>Seleccione</v>
      </c>
      <c r="K32" s="223" t="s">
        <v>5</v>
      </c>
      <c r="L32" s="34"/>
    </row>
    <row r="33" spans="2:12" ht="15.6" customHeight="1">
      <c r="B33" s="352"/>
      <c r="C33" s="353"/>
      <c r="D33" s="447" t="s">
        <v>323</v>
      </c>
      <c r="E33" s="447"/>
      <c r="F33" s="447"/>
      <c r="G33" s="447"/>
      <c r="H33" s="447"/>
      <c r="I33" s="219">
        <f t="shared" si="1"/>
        <v>1</v>
      </c>
      <c r="J33" s="206" t="str">
        <f t="shared" si="0"/>
        <v>Seleccione</v>
      </c>
      <c r="K33" s="223" t="s">
        <v>5</v>
      </c>
      <c r="L33" s="34"/>
    </row>
    <row r="34" spans="2:12" ht="15.6" customHeight="1">
      <c r="B34" s="352"/>
      <c r="C34" s="353"/>
      <c r="D34" s="447" t="s">
        <v>324</v>
      </c>
      <c r="E34" s="447"/>
      <c r="F34" s="447"/>
      <c r="G34" s="447"/>
      <c r="H34" s="447"/>
      <c r="I34" s="219">
        <f t="shared" si="1"/>
        <v>1</v>
      </c>
      <c r="J34" s="206" t="str">
        <f t="shared" si="0"/>
        <v>Seleccione</v>
      </c>
      <c r="K34" s="223" t="s">
        <v>5</v>
      </c>
      <c r="L34" s="34"/>
    </row>
    <row r="35" spans="2:12" ht="15.6" customHeight="1">
      <c r="B35" s="352"/>
      <c r="C35" s="353"/>
      <c r="D35" s="447" t="s">
        <v>325</v>
      </c>
      <c r="E35" s="447"/>
      <c r="F35" s="447"/>
      <c r="G35" s="447"/>
      <c r="H35" s="447"/>
      <c r="I35" s="219">
        <f t="shared" si="1"/>
        <v>1</v>
      </c>
      <c r="J35" s="206" t="str">
        <f t="shared" si="0"/>
        <v>Seleccione</v>
      </c>
      <c r="K35" s="223" t="s">
        <v>5</v>
      </c>
      <c r="L35" s="34"/>
    </row>
    <row r="36" spans="2:12" ht="15.6" customHeight="1">
      <c r="B36" s="352"/>
      <c r="C36" s="353"/>
      <c r="D36" s="447" t="s">
        <v>326</v>
      </c>
      <c r="E36" s="447"/>
      <c r="F36" s="447"/>
      <c r="G36" s="447"/>
      <c r="H36" s="447"/>
      <c r="I36" s="219">
        <f t="shared" si="1"/>
        <v>1</v>
      </c>
      <c r="J36" s="206" t="str">
        <f t="shared" si="0"/>
        <v>Seleccione</v>
      </c>
      <c r="K36" s="223" t="s">
        <v>5</v>
      </c>
      <c r="L36" s="34"/>
    </row>
    <row r="37" spans="2:12" ht="15.6" customHeight="1">
      <c r="B37" s="352"/>
      <c r="C37" s="353"/>
      <c r="D37" s="447" t="s">
        <v>327</v>
      </c>
      <c r="E37" s="447"/>
      <c r="F37" s="447"/>
      <c r="G37" s="447"/>
      <c r="H37" s="447"/>
      <c r="I37" s="219">
        <f t="shared" si="1"/>
        <v>1</v>
      </c>
      <c r="J37" s="206" t="str">
        <f t="shared" si="0"/>
        <v>Seleccione</v>
      </c>
      <c r="K37" s="223" t="s">
        <v>5</v>
      </c>
      <c r="L37" s="34"/>
    </row>
    <row r="38" spans="2:12" ht="15" customHeight="1">
      <c r="B38" s="352"/>
      <c r="C38" s="353"/>
      <c r="D38" s="447" t="s">
        <v>328</v>
      </c>
      <c r="E38" s="447"/>
      <c r="F38" s="447"/>
      <c r="G38" s="447"/>
      <c r="H38" s="447"/>
      <c r="I38" s="219">
        <f t="shared" si="1"/>
        <v>1</v>
      </c>
      <c r="J38" s="206" t="str">
        <f t="shared" si="0"/>
        <v>Seleccione</v>
      </c>
      <c r="K38" s="223" t="s">
        <v>5</v>
      </c>
      <c r="L38" s="34"/>
    </row>
    <row r="39" spans="2:12" ht="15" customHeight="1">
      <c r="B39" s="352"/>
      <c r="C39" s="353"/>
      <c r="D39" s="416"/>
      <c r="E39" s="416"/>
      <c r="F39" s="416"/>
      <c r="G39" s="416"/>
      <c r="H39" s="416"/>
      <c r="I39" s="219">
        <f t="shared" si="1"/>
        <v>0</v>
      </c>
      <c r="J39" s="206">
        <f t="shared" si="0"/>
        <v>0</v>
      </c>
      <c r="K39" s="223" t="s">
        <v>5</v>
      </c>
      <c r="L39" s="34"/>
    </row>
    <row r="40" spans="2:12" ht="15" customHeight="1">
      <c r="B40" s="352"/>
      <c r="C40" s="353"/>
      <c r="D40" s="416"/>
      <c r="E40" s="416"/>
      <c r="F40" s="416"/>
      <c r="G40" s="416"/>
      <c r="H40" s="416"/>
      <c r="I40" s="219">
        <f t="shared" si="1"/>
        <v>0</v>
      </c>
      <c r="J40" s="206">
        <f t="shared" si="0"/>
        <v>0</v>
      </c>
      <c r="K40" s="223" t="s">
        <v>5</v>
      </c>
      <c r="L40" s="34"/>
    </row>
    <row r="41" spans="2:12" ht="15.95" thickBot="1">
      <c r="B41" s="354"/>
      <c r="C41" s="355"/>
      <c r="D41" s="419"/>
      <c r="E41" s="419"/>
      <c r="F41" s="419"/>
      <c r="G41" s="419"/>
      <c r="H41" s="419"/>
      <c r="I41" s="220">
        <f t="shared" si="1"/>
        <v>0</v>
      </c>
      <c r="J41" s="206">
        <f t="shared" si="0"/>
        <v>0</v>
      </c>
      <c r="K41" s="224" t="s">
        <v>5</v>
      </c>
      <c r="L41" s="35"/>
    </row>
    <row r="42" spans="2:12" ht="16.350000000000001" customHeight="1">
      <c r="B42" s="359"/>
      <c r="C42" s="359"/>
      <c r="D42" s="359"/>
      <c r="E42" s="359"/>
      <c r="F42" s="359"/>
      <c r="G42" s="359"/>
      <c r="H42" s="359"/>
      <c r="I42" s="359"/>
      <c r="J42" s="359"/>
      <c r="K42" s="359"/>
      <c r="L42" s="359"/>
    </row>
    <row r="43" spans="2:12" ht="16.350000000000001" customHeight="1">
      <c r="B43" s="113" t="s">
        <v>226</v>
      </c>
      <c r="C43" s="113" t="s">
        <v>227</v>
      </c>
      <c r="D43" s="400" t="s">
        <v>228</v>
      </c>
      <c r="E43" s="400"/>
      <c r="F43" s="400"/>
      <c r="G43" s="400"/>
      <c r="H43" s="400"/>
      <c r="I43" s="170"/>
      <c r="J43" s="170"/>
      <c r="K43" s="400" t="s">
        <v>229</v>
      </c>
      <c r="L43" s="400"/>
    </row>
    <row r="44" spans="2:12" ht="22.35" customHeight="1">
      <c r="B44" s="112"/>
      <c r="C44" s="114" t="str">
        <f>IF(B44=0," ",EDATE(B44,D44))</f>
        <v xml:space="preserve"> </v>
      </c>
      <c r="D44" s="401"/>
      <c r="E44" s="401"/>
      <c r="F44" s="401"/>
      <c r="G44" s="401"/>
      <c r="H44" s="401"/>
      <c r="I44" s="115"/>
      <c r="J44" s="115"/>
      <c r="K44" s="402" t="str">
        <f ca="1">IF(B44=0, " ", DATEDIF(B44,TODAY(),"m"))</f>
        <v xml:space="preserve"> </v>
      </c>
      <c r="L44" s="402"/>
    </row>
    <row r="45" spans="2:12" ht="12" customHeight="1" thickBot="1">
      <c r="B45" s="69"/>
      <c r="C45" s="69"/>
      <c r="D45" s="69"/>
      <c r="E45" s="69"/>
      <c r="F45" s="69"/>
      <c r="G45" s="69"/>
      <c r="H45" s="69"/>
      <c r="I45" s="79"/>
      <c r="J45" s="241"/>
      <c r="K45" s="69"/>
      <c r="L45" s="69"/>
    </row>
    <row r="46" spans="2:12" ht="17.100000000000001" customHeight="1">
      <c r="B46" s="350" t="s">
        <v>230</v>
      </c>
      <c r="C46" s="351"/>
      <c r="D46" s="351" t="s">
        <v>231</v>
      </c>
      <c r="E46" s="351"/>
      <c r="F46" s="351"/>
      <c r="G46" s="351"/>
      <c r="H46" s="351"/>
      <c r="I46" s="351"/>
      <c r="J46" s="351"/>
      <c r="K46" s="351"/>
      <c r="L46" s="383" t="s">
        <v>232</v>
      </c>
    </row>
    <row r="47" spans="2:12" ht="46.35" customHeight="1">
      <c r="B47" s="352"/>
      <c r="C47" s="353"/>
      <c r="D47" s="151" t="s">
        <v>233</v>
      </c>
      <c r="E47" s="151" t="s">
        <v>234</v>
      </c>
      <c r="F47" s="151" t="s">
        <v>235</v>
      </c>
      <c r="G47" s="151" t="s">
        <v>236</v>
      </c>
      <c r="H47" s="151" t="s">
        <v>237</v>
      </c>
      <c r="I47" s="134"/>
      <c r="J47" s="134"/>
      <c r="K47" s="151" t="s">
        <v>238</v>
      </c>
      <c r="L47" s="384"/>
    </row>
    <row r="48" spans="2:12" ht="31.35" customHeight="1">
      <c r="B48" s="381" t="s">
        <v>329</v>
      </c>
      <c r="C48" s="138" t="s">
        <v>330</v>
      </c>
      <c r="D48" s="55"/>
      <c r="E48" s="55"/>
      <c r="F48" s="55"/>
      <c r="G48" s="55"/>
      <c r="H48" s="55"/>
      <c r="I48" s="55"/>
      <c r="J48" s="55"/>
      <c r="K48" s="55"/>
      <c r="L48" s="34"/>
    </row>
    <row r="49" spans="2:14" ht="35.1" customHeight="1">
      <c r="B49" s="381"/>
      <c r="C49" s="138" t="s">
        <v>331</v>
      </c>
      <c r="D49" s="55"/>
      <c r="E49" s="55"/>
      <c r="F49" s="55"/>
      <c r="G49" s="55"/>
      <c r="H49" s="55"/>
      <c r="I49" s="162"/>
      <c r="J49" s="162"/>
      <c r="K49" s="55"/>
      <c r="L49" s="34"/>
    </row>
    <row r="50" spans="2:14" ht="35.1" customHeight="1">
      <c r="B50" s="381"/>
      <c r="C50" s="159" t="s">
        <v>242</v>
      </c>
      <c r="D50" s="133" t="str">
        <f>IFERROR((D48-D49)/D48," ")</f>
        <v xml:space="preserve"> </v>
      </c>
      <c r="E50" s="133"/>
      <c r="F50" s="133" t="str">
        <f t="shared" ref="F50:K50" si="2">IFERROR((F48-F49)/F48," ")</f>
        <v xml:space="preserve"> </v>
      </c>
      <c r="G50" s="133" t="str">
        <f t="shared" si="2"/>
        <v xml:space="preserve"> </v>
      </c>
      <c r="H50" s="133" t="str">
        <f t="shared" si="2"/>
        <v xml:space="preserve"> </v>
      </c>
      <c r="I50" s="125"/>
      <c r="J50" s="125"/>
      <c r="K50" s="133" t="str">
        <f t="shared" si="2"/>
        <v xml:space="preserve"> </v>
      </c>
      <c r="L50" s="34"/>
    </row>
    <row r="51" spans="2:14" ht="15.6">
      <c r="B51" s="429" t="s">
        <v>245</v>
      </c>
      <c r="C51" s="430"/>
      <c r="D51" s="431"/>
      <c r="E51" s="431"/>
      <c r="F51" s="431"/>
      <c r="G51" s="431"/>
      <c r="H51" s="431"/>
      <c r="I51" s="431"/>
      <c r="J51" s="431"/>
      <c r="K51" s="431"/>
      <c r="L51" s="432"/>
    </row>
    <row r="52" spans="2:14" ht="45.6" customHeight="1" thickBot="1">
      <c r="B52" s="425" t="s">
        <v>246</v>
      </c>
      <c r="C52" s="426"/>
      <c r="D52" s="427" t="s">
        <v>333</v>
      </c>
      <c r="E52" s="427"/>
      <c r="F52" s="427"/>
      <c r="G52" s="427"/>
      <c r="H52" s="427"/>
      <c r="I52" s="427"/>
      <c r="J52" s="427"/>
      <c r="K52" s="427"/>
      <c r="L52" s="428"/>
    </row>
    <row r="53" spans="2:14" ht="35.1" customHeight="1" thickBot="1">
      <c r="B53" s="131"/>
      <c r="C53" s="160"/>
      <c r="D53" s="64"/>
      <c r="E53" s="64"/>
      <c r="F53" s="64"/>
      <c r="G53" s="64"/>
      <c r="H53" s="64"/>
      <c r="I53" s="135"/>
      <c r="J53" s="236"/>
      <c r="K53" s="64"/>
      <c r="L53" s="64"/>
    </row>
    <row r="54" spans="2:14" ht="20.100000000000001" customHeight="1">
      <c r="B54" s="350" t="s">
        <v>230</v>
      </c>
      <c r="C54" s="351"/>
      <c r="D54" s="351" t="s">
        <v>231</v>
      </c>
      <c r="E54" s="351"/>
      <c r="F54" s="351"/>
      <c r="G54" s="351"/>
      <c r="H54" s="351"/>
      <c r="I54" s="351"/>
      <c r="J54" s="351"/>
      <c r="K54" s="351"/>
      <c r="L54" s="383" t="s">
        <v>232</v>
      </c>
    </row>
    <row r="55" spans="2:14" ht="41.1" customHeight="1">
      <c r="B55" s="352"/>
      <c r="C55" s="353"/>
      <c r="D55" s="151" t="s">
        <v>233</v>
      </c>
      <c r="E55" s="151" t="s">
        <v>234</v>
      </c>
      <c r="F55" s="151" t="s">
        <v>235</v>
      </c>
      <c r="G55" s="151" t="s">
        <v>236</v>
      </c>
      <c r="H55" s="151" t="s">
        <v>237</v>
      </c>
      <c r="I55" s="137"/>
      <c r="J55" s="137"/>
      <c r="K55" s="151" t="s">
        <v>238</v>
      </c>
      <c r="L55" s="384"/>
    </row>
    <row r="56" spans="2:14" ht="31.35" customHeight="1">
      <c r="B56" s="381" t="s">
        <v>334</v>
      </c>
      <c r="C56" s="138" t="s">
        <v>335</v>
      </c>
      <c r="D56" s="55"/>
      <c r="E56" s="55"/>
      <c r="F56" s="55"/>
      <c r="G56" s="55"/>
      <c r="H56" s="55"/>
      <c r="I56" s="55"/>
      <c r="J56" s="55"/>
      <c r="K56" s="55"/>
      <c r="L56" s="34"/>
    </row>
    <row r="57" spans="2:14" ht="35.1" customHeight="1">
      <c r="B57" s="381"/>
      <c r="C57" s="138" t="s">
        <v>336</v>
      </c>
      <c r="D57" s="55"/>
      <c r="E57" s="55"/>
      <c r="F57" s="55"/>
      <c r="G57" s="55"/>
      <c r="H57" s="55"/>
      <c r="I57" s="162"/>
      <c r="J57" s="162"/>
      <c r="K57" s="55"/>
      <c r="L57" s="34"/>
    </row>
    <row r="58" spans="2:14" ht="35.1" customHeight="1">
      <c r="B58" s="381"/>
      <c r="C58" s="159" t="s">
        <v>242</v>
      </c>
      <c r="D58" s="133" t="str">
        <f>IFERROR((D56-D57)/D56," ")</f>
        <v xml:space="preserve"> </v>
      </c>
      <c r="E58" s="133"/>
      <c r="F58" s="133" t="str">
        <f t="shared" ref="F58:H58" si="3">IFERROR((F56-F57)/F56," ")</f>
        <v xml:space="preserve"> </v>
      </c>
      <c r="G58" s="133" t="str">
        <f t="shared" si="3"/>
        <v xml:space="preserve"> </v>
      </c>
      <c r="H58" s="133" t="str">
        <f t="shared" si="3"/>
        <v xml:space="preserve"> </v>
      </c>
      <c r="I58" s="125"/>
      <c r="J58" s="125"/>
      <c r="K58" s="133" t="str">
        <f t="shared" ref="K58" si="4">IFERROR((K56-K57)/K56," ")</f>
        <v xml:space="preserve"> </v>
      </c>
      <c r="L58" s="34"/>
    </row>
    <row r="59" spans="2:14" ht="25.35" customHeight="1">
      <c r="B59" s="429" t="s">
        <v>245</v>
      </c>
      <c r="C59" s="430"/>
      <c r="D59" s="431"/>
      <c r="E59" s="431"/>
      <c r="F59" s="431"/>
      <c r="G59" s="431"/>
      <c r="H59" s="431"/>
      <c r="I59" s="431"/>
      <c r="J59" s="431"/>
      <c r="K59" s="431"/>
      <c r="L59" s="432"/>
    </row>
    <row r="60" spans="2:14" ht="45.6" customHeight="1" thickBot="1">
      <c r="B60" s="425" t="s">
        <v>246</v>
      </c>
      <c r="C60" s="426"/>
      <c r="D60" s="427" t="s">
        <v>337</v>
      </c>
      <c r="E60" s="427"/>
      <c r="F60" s="427"/>
      <c r="G60" s="427"/>
      <c r="H60" s="427"/>
      <c r="I60" s="427"/>
      <c r="J60" s="427"/>
      <c r="K60" s="427"/>
      <c r="L60" s="428"/>
    </row>
    <row r="61" spans="2:14" ht="28.35" customHeight="1">
      <c r="I61" s="63"/>
      <c r="J61" s="44"/>
      <c r="M61" s="47"/>
    </row>
    <row r="62" spans="2:14" ht="16.350000000000001" customHeight="1">
      <c r="M62" s="68"/>
      <c r="N62" s="68"/>
    </row>
    <row r="63" spans="2:14" ht="15.6" customHeight="1">
      <c r="M63" s="68"/>
      <c r="N63" s="68"/>
    </row>
    <row r="64" spans="2:14" ht="14.45" hidden="1"/>
    <row r="65" ht="14.45"/>
    <row r="66" ht="14.45"/>
    <row r="67" ht="14.45"/>
    <row r="68" ht="14.45"/>
    <row r="69" ht="14.45"/>
    <row r="70" ht="14.45"/>
    <row r="71" ht="14.45"/>
    <row r="72" ht="14.45"/>
    <row r="73" ht="14.45"/>
    <row r="74" ht="14.45"/>
    <row r="75" ht="14.85" customHeight="1"/>
    <row r="76" ht="14.85" customHeight="1"/>
    <row r="77" ht="14.85" customHeight="1"/>
    <row r="78" ht="14.85" customHeight="1"/>
    <row r="79" ht="14.85" customHeight="1"/>
    <row r="80" ht="14.85" customHeight="1"/>
    <row r="81" ht="14.85" customHeight="1"/>
    <row r="82" ht="14.85" customHeight="1"/>
    <row r="83" ht="14.85" customHeight="1"/>
    <row r="84" ht="14.85" customHeight="1"/>
    <row r="85" ht="14.85" customHeight="1"/>
    <row r="86" ht="14.85" customHeight="1"/>
    <row r="87" ht="14.85" customHeight="1"/>
  </sheetData>
  <mergeCells count="66">
    <mergeCell ref="B56:B58"/>
    <mergeCell ref="B59:C59"/>
    <mergeCell ref="D59:L59"/>
    <mergeCell ref="B60:C60"/>
    <mergeCell ref="D60:L60"/>
    <mergeCell ref="B52:C52"/>
    <mergeCell ref="D52:L52"/>
    <mergeCell ref="B54:C55"/>
    <mergeCell ref="D54:K54"/>
    <mergeCell ref="L54:L55"/>
    <mergeCell ref="B46:C47"/>
    <mergeCell ref="D46:K46"/>
    <mergeCell ref="L46:L47"/>
    <mergeCell ref="B48:B50"/>
    <mergeCell ref="B51:C51"/>
    <mergeCell ref="D51:L51"/>
    <mergeCell ref="D44:H44"/>
    <mergeCell ref="K44:L44"/>
    <mergeCell ref="D39:H39"/>
    <mergeCell ref="D40:H40"/>
    <mergeCell ref="D41:H41"/>
    <mergeCell ref="B42:L42"/>
    <mergeCell ref="D43:H43"/>
    <mergeCell ref="K43:L43"/>
    <mergeCell ref="B30:C41"/>
    <mergeCell ref="D30:H30"/>
    <mergeCell ref="D31:H31"/>
    <mergeCell ref="D32:H32"/>
    <mergeCell ref="D33:H33"/>
    <mergeCell ref="D34:H34"/>
    <mergeCell ref="D35:H35"/>
    <mergeCell ref="D36:H36"/>
    <mergeCell ref="D37:H37"/>
    <mergeCell ref="D38:H38"/>
    <mergeCell ref="D22:H22"/>
    <mergeCell ref="D23:H23"/>
    <mergeCell ref="B24:C29"/>
    <mergeCell ref="D24:H24"/>
    <mergeCell ref="D25:H25"/>
    <mergeCell ref="D26:H26"/>
    <mergeCell ref="D27:H27"/>
    <mergeCell ref="D28:H28"/>
    <mergeCell ref="D29:H29"/>
    <mergeCell ref="B13:C23"/>
    <mergeCell ref="D13:H13"/>
    <mergeCell ref="D14:H14"/>
    <mergeCell ref="D15:H15"/>
    <mergeCell ref="D16:H16"/>
    <mergeCell ref="D17:H17"/>
    <mergeCell ref="D18:H18"/>
    <mergeCell ref="D19:H19"/>
    <mergeCell ref="D20:H20"/>
    <mergeCell ref="D21:H21"/>
    <mergeCell ref="B12:H12"/>
    <mergeCell ref="B8:C8"/>
    <mergeCell ref="D8:L8"/>
    <mergeCell ref="B1:L1"/>
    <mergeCell ref="B2:L2"/>
    <mergeCell ref="B4:C4"/>
    <mergeCell ref="B5:C5"/>
    <mergeCell ref="B6:C6"/>
    <mergeCell ref="B9:C9"/>
    <mergeCell ref="D9:L9"/>
    <mergeCell ref="B10:C10"/>
    <mergeCell ref="D10:L10"/>
    <mergeCell ref="B11:L11"/>
  </mergeCells>
  <conditionalFormatting sqref="D10:E10">
    <cfRule type="dataBar" priority="1">
      <dataBar>
        <cfvo type="num" val="0"/>
        <cfvo type="num" val="1"/>
        <color rgb="FF6DBEB5"/>
      </dataBar>
      <extLst>
        <ext xmlns:x14="http://schemas.microsoft.com/office/spreadsheetml/2009/9/main" uri="{B025F937-C7B1-47D3-B67F-A62EFF666E3E}">
          <x14:id>{4CABBF35-4C73-42E9-BF68-6C43194B4A42}</x14:id>
        </ext>
      </extLst>
    </cfRule>
  </conditionalFormatting>
  <dataValidations count="1">
    <dataValidation type="list" allowBlank="1" showInputMessage="1" showErrorMessage="1" sqref="K13:K41" xr:uid="{69F65DAE-AE73-4F5E-9641-A7BB57CECC15}">
      <formula1>"Seleccione, SI,NO, NoAplica"</formula1>
    </dataValidation>
  </dataValidations>
  <hyperlinks>
    <hyperlink ref="M51:N51" location="'2. Definamos '!A1" display="Volver" xr:uid="{1D6A5C27-C1D6-4708-A40B-C18C004CFCFE}"/>
    <hyperlink ref="M59:N59" location="'2. Definamos '!A1" display="Volver" xr:uid="{1B5F1AE2-9133-4F82-B650-F09274BFA732}"/>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4CABBF35-4C73-42E9-BF68-6C43194B4A42}">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E5986-328E-4CD0-8ECB-9BE027C62333}">
  <sheetPr>
    <tabColor rgb="FFD0F1EF"/>
  </sheetPr>
  <dimension ref="A1:R98"/>
  <sheetViews>
    <sheetView showGridLines="0" topLeftCell="A71" zoomScale="63" zoomScaleNormal="120" workbookViewId="0">
      <selection activeCell="D81" sqref="D81"/>
    </sheetView>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338</v>
      </c>
      <c r="E6" s="161"/>
      <c r="F6" s="61"/>
      <c r="G6" s="61"/>
      <c r="H6" s="61"/>
      <c r="I6" s="61"/>
      <c r="J6" s="61"/>
      <c r="K6" s="61"/>
      <c r="L6" s="62"/>
    </row>
    <row r="7" spans="2:18" ht="14.45"/>
    <row r="8" spans="2:18" ht="15" thickBot="1"/>
    <row r="9" spans="2:18" ht="16.350000000000001" customHeight="1" thickBot="1">
      <c r="B9" s="335" t="s">
        <v>190</v>
      </c>
      <c r="C9" s="335"/>
      <c r="D9" s="462" t="s">
        <v>438</v>
      </c>
      <c r="E9" s="462"/>
      <c r="F9" s="462"/>
      <c r="G9" s="462"/>
      <c r="H9" s="462"/>
      <c r="I9" s="462"/>
      <c r="J9" s="462"/>
      <c r="K9" s="462"/>
      <c r="L9" s="463"/>
    </row>
    <row r="10" spans="2:18" ht="71.099999999999994" customHeight="1" thickBot="1">
      <c r="B10" s="335" t="s">
        <v>255</v>
      </c>
      <c r="C10" s="335"/>
      <c r="D10" s="459" t="s">
        <v>340</v>
      </c>
      <c r="E10" s="459"/>
      <c r="F10" s="459"/>
      <c r="G10" s="459"/>
      <c r="H10" s="459"/>
      <c r="I10" s="459"/>
      <c r="J10" s="459"/>
      <c r="K10" s="459"/>
      <c r="L10" s="460"/>
    </row>
    <row r="11" spans="2:18" ht="31.35" customHeight="1" thickBot="1">
      <c r="B11" s="335" t="s">
        <v>194</v>
      </c>
      <c r="C11" s="335"/>
      <c r="D11" s="348">
        <f>COUNTIF(J14:J57,"SI")/COUNTIF(I14:I57,1)</f>
        <v>0</v>
      </c>
      <c r="E11" s="348"/>
      <c r="F11" s="348"/>
      <c r="G11" s="348"/>
      <c r="H11" s="348"/>
      <c r="I11" s="348"/>
      <c r="J11" s="348"/>
      <c r="K11" s="348"/>
      <c r="L11" s="349"/>
      <c r="N11" s="65">
        <f>D11</f>
        <v>0</v>
      </c>
    </row>
    <row r="12" spans="2:18" ht="8.1" customHeight="1" thickBot="1">
      <c r="B12" s="359"/>
      <c r="C12" s="359"/>
      <c r="D12" s="359"/>
      <c r="E12" s="359"/>
      <c r="F12" s="359"/>
      <c r="G12" s="359"/>
      <c r="H12" s="359"/>
      <c r="I12" s="359"/>
      <c r="J12" s="359"/>
      <c r="K12" s="359"/>
      <c r="L12" s="359"/>
    </row>
    <row r="13" spans="2:18" ht="16.350000000000001" customHeight="1" thickBot="1">
      <c r="B13" s="441" t="s">
        <v>195</v>
      </c>
      <c r="C13" s="442"/>
      <c r="D13" s="442"/>
      <c r="E13" s="442"/>
      <c r="F13" s="442"/>
      <c r="G13" s="442"/>
      <c r="H13" s="443"/>
      <c r="I13" s="70"/>
      <c r="J13" s="70"/>
      <c r="K13" s="30" t="s">
        <v>196</v>
      </c>
      <c r="L13" s="31" t="s">
        <v>197</v>
      </c>
    </row>
    <row r="14" spans="2:18" ht="15" customHeight="1">
      <c r="B14" s="350" t="s">
        <v>198</v>
      </c>
      <c r="C14" s="351"/>
      <c r="D14" s="356" t="s">
        <v>341</v>
      </c>
      <c r="E14" s="356"/>
      <c r="F14" s="356"/>
      <c r="G14" s="356"/>
      <c r="H14" s="356"/>
      <c r="I14" s="218">
        <f>IF(D14&lt;&gt;"",IF(OR(K14="NO",K14="SI",K14="Seleccione"),1,0),0)</f>
        <v>1</v>
      </c>
      <c r="J14" s="206" t="str">
        <f t="shared" ref="J14:J57" si="0">IF(D14="",0,K14)</f>
        <v>Seleccione</v>
      </c>
      <c r="K14" s="225" t="s">
        <v>5</v>
      </c>
      <c r="L14" s="33"/>
    </row>
    <row r="15" spans="2:18" ht="15" customHeight="1">
      <c r="B15" s="352"/>
      <c r="C15" s="353"/>
      <c r="D15" s="357" t="s">
        <v>342</v>
      </c>
      <c r="E15" s="357"/>
      <c r="F15" s="357"/>
      <c r="G15" s="357"/>
      <c r="H15" s="357"/>
      <c r="I15" s="219">
        <f t="shared" ref="I15:I57" si="1">IF(D15&lt;&gt;"",IF(OR(K15="NO",K15="SI",K15="Seleccione"),1,0),0)</f>
        <v>1</v>
      </c>
      <c r="J15" s="206" t="str">
        <f t="shared" si="0"/>
        <v>Seleccione</v>
      </c>
      <c r="K15" s="223" t="s">
        <v>5</v>
      </c>
      <c r="L15" s="34"/>
    </row>
    <row r="16" spans="2:18" ht="15" customHeight="1">
      <c r="B16" s="352"/>
      <c r="C16" s="353"/>
      <c r="D16" s="357" t="s">
        <v>343</v>
      </c>
      <c r="E16" s="357"/>
      <c r="F16" s="357"/>
      <c r="G16" s="357"/>
      <c r="H16" s="357"/>
      <c r="I16" s="219">
        <f t="shared" si="1"/>
        <v>1</v>
      </c>
      <c r="J16" s="206" t="str">
        <f t="shared" si="0"/>
        <v>Seleccione</v>
      </c>
      <c r="K16" s="223" t="s">
        <v>5</v>
      </c>
      <c r="L16" s="34"/>
    </row>
    <row r="17" spans="2:12" ht="15" customHeight="1">
      <c r="B17" s="352"/>
      <c r="C17" s="353"/>
      <c r="D17" s="357" t="s">
        <v>344</v>
      </c>
      <c r="E17" s="357"/>
      <c r="F17" s="357"/>
      <c r="G17" s="357"/>
      <c r="H17" s="357"/>
      <c r="I17" s="219">
        <f t="shared" si="1"/>
        <v>1</v>
      </c>
      <c r="J17" s="206" t="str">
        <f t="shared" si="0"/>
        <v>Seleccione</v>
      </c>
      <c r="K17" s="223" t="s">
        <v>5</v>
      </c>
      <c r="L17" s="34"/>
    </row>
    <row r="18" spans="2:12" ht="15" customHeight="1">
      <c r="B18" s="352"/>
      <c r="C18" s="353"/>
      <c r="D18" s="357" t="s">
        <v>345</v>
      </c>
      <c r="E18" s="357"/>
      <c r="F18" s="357"/>
      <c r="G18" s="357"/>
      <c r="H18" s="357"/>
      <c r="I18" s="219">
        <f t="shared" si="1"/>
        <v>1</v>
      </c>
      <c r="J18" s="206" t="str">
        <f t="shared" si="0"/>
        <v>Seleccione</v>
      </c>
      <c r="K18" s="223" t="s">
        <v>5</v>
      </c>
      <c r="L18" s="34"/>
    </row>
    <row r="19" spans="2:12" ht="15.6">
      <c r="B19" s="352"/>
      <c r="C19" s="353"/>
      <c r="D19" s="357" t="s">
        <v>203</v>
      </c>
      <c r="E19" s="357"/>
      <c r="F19" s="357"/>
      <c r="G19" s="357"/>
      <c r="H19" s="357"/>
      <c r="I19" s="219">
        <f t="shared" si="1"/>
        <v>1</v>
      </c>
      <c r="J19" s="206" t="str">
        <f t="shared" si="0"/>
        <v>Seleccione</v>
      </c>
      <c r="K19" s="223" t="s">
        <v>5</v>
      </c>
      <c r="L19" s="34"/>
    </row>
    <row r="20" spans="2:12" ht="15.6">
      <c r="B20" s="352"/>
      <c r="C20" s="353"/>
      <c r="D20" s="357" t="s">
        <v>346</v>
      </c>
      <c r="E20" s="357"/>
      <c r="F20" s="357"/>
      <c r="G20" s="357"/>
      <c r="H20" s="357"/>
      <c r="I20" s="219">
        <f t="shared" si="1"/>
        <v>1</v>
      </c>
      <c r="J20" s="206" t="str">
        <f t="shared" si="0"/>
        <v>Seleccione</v>
      </c>
      <c r="K20" s="223" t="s">
        <v>5</v>
      </c>
      <c r="L20" s="34"/>
    </row>
    <row r="21" spans="2:12" ht="15.6">
      <c r="B21" s="352"/>
      <c r="C21" s="353"/>
      <c r="D21" s="357" t="s">
        <v>347</v>
      </c>
      <c r="E21" s="357"/>
      <c r="F21" s="357"/>
      <c r="G21" s="357"/>
      <c r="H21" s="357"/>
      <c r="I21" s="219">
        <f t="shared" si="1"/>
        <v>1</v>
      </c>
      <c r="J21" s="206" t="str">
        <f t="shared" si="0"/>
        <v>Seleccione</v>
      </c>
      <c r="K21" s="223" t="s">
        <v>5</v>
      </c>
      <c r="L21" s="34"/>
    </row>
    <row r="22" spans="2:12" ht="15.6">
      <c r="B22" s="352"/>
      <c r="C22" s="353"/>
      <c r="D22" s="357" t="s">
        <v>348</v>
      </c>
      <c r="E22" s="357"/>
      <c r="F22" s="357"/>
      <c r="G22" s="357"/>
      <c r="H22" s="357"/>
      <c r="I22" s="219">
        <f t="shared" si="1"/>
        <v>1</v>
      </c>
      <c r="J22" s="206" t="str">
        <f t="shared" si="0"/>
        <v>Seleccione</v>
      </c>
      <c r="K22" s="223" t="s">
        <v>5</v>
      </c>
      <c r="L22" s="34"/>
    </row>
    <row r="23" spans="2:12" ht="15.6">
      <c r="B23" s="352"/>
      <c r="C23" s="353"/>
      <c r="D23" s="357" t="s">
        <v>349</v>
      </c>
      <c r="E23" s="357"/>
      <c r="F23" s="357"/>
      <c r="G23" s="357"/>
      <c r="H23" s="357"/>
      <c r="I23" s="219">
        <f t="shared" si="1"/>
        <v>1</v>
      </c>
      <c r="J23" s="206" t="str">
        <f t="shared" si="0"/>
        <v>Seleccione</v>
      </c>
      <c r="K23" s="223" t="s">
        <v>5</v>
      </c>
      <c r="L23" s="34"/>
    </row>
    <row r="24" spans="2:12" ht="15.6">
      <c r="B24" s="352"/>
      <c r="C24" s="353"/>
      <c r="D24" s="357" t="s">
        <v>281</v>
      </c>
      <c r="E24" s="357"/>
      <c r="F24" s="357"/>
      <c r="G24" s="357"/>
      <c r="H24" s="357"/>
      <c r="I24" s="219">
        <f t="shared" si="1"/>
        <v>1</v>
      </c>
      <c r="J24" s="206" t="str">
        <f t="shared" si="0"/>
        <v>Seleccione</v>
      </c>
      <c r="K24" s="223" t="s">
        <v>5</v>
      </c>
      <c r="L24" s="34"/>
    </row>
    <row r="25" spans="2:12" ht="15" customHeight="1">
      <c r="B25" s="352"/>
      <c r="C25" s="353"/>
      <c r="D25" s="357"/>
      <c r="E25" s="357"/>
      <c r="F25" s="357"/>
      <c r="G25" s="357"/>
      <c r="H25" s="357"/>
      <c r="I25" s="219">
        <f t="shared" si="1"/>
        <v>0</v>
      </c>
      <c r="J25" s="206">
        <f t="shared" si="0"/>
        <v>0</v>
      </c>
      <c r="K25" s="223" t="s">
        <v>5</v>
      </c>
      <c r="L25" s="34"/>
    </row>
    <row r="26" spans="2:12" ht="15" customHeight="1">
      <c r="B26" s="352"/>
      <c r="C26" s="353"/>
      <c r="D26" s="357"/>
      <c r="E26" s="357"/>
      <c r="F26" s="357"/>
      <c r="G26" s="357"/>
      <c r="H26" s="357"/>
      <c r="I26" s="219">
        <f t="shared" si="1"/>
        <v>0</v>
      </c>
      <c r="J26" s="206">
        <f t="shared" si="0"/>
        <v>0</v>
      </c>
      <c r="K26" s="223" t="s">
        <v>5</v>
      </c>
      <c r="L26" s="34"/>
    </row>
    <row r="27" spans="2:12" ht="15.6">
      <c r="B27" s="352"/>
      <c r="C27" s="353"/>
      <c r="D27" s="357"/>
      <c r="E27" s="357"/>
      <c r="F27" s="357"/>
      <c r="G27" s="357"/>
      <c r="H27" s="357"/>
      <c r="I27" s="219">
        <f t="shared" si="1"/>
        <v>0</v>
      </c>
      <c r="J27" s="206">
        <f t="shared" si="0"/>
        <v>0</v>
      </c>
      <c r="K27" s="223" t="s">
        <v>5</v>
      </c>
      <c r="L27" s="34"/>
    </row>
    <row r="28" spans="2:12" ht="15.95" thickBot="1">
      <c r="B28" s="354"/>
      <c r="C28" s="355"/>
      <c r="D28" s="358"/>
      <c r="E28" s="358"/>
      <c r="F28" s="358"/>
      <c r="G28" s="358"/>
      <c r="H28" s="358"/>
      <c r="I28" s="220">
        <f t="shared" si="1"/>
        <v>0</v>
      </c>
      <c r="J28" s="206">
        <f t="shared" si="0"/>
        <v>0</v>
      </c>
      <c r="K28" s="224" t="s">
        <v>5</v>
      </c>
      <c r="L28" s="35"/>
    </row>
    <row r="29" spans="2:12" ht="15" customHeight="1">
      <c r="B29" s="350" t="s">
        <v>258</v>
      </c>
      <c r="C29" s="351"/>
      <c r="D29" s="356" t="s">
        <v>209</v>
      </c>
      <c r="E29" s="356"/>
      <c r="F29" s="356"/>
      <c r="G29" s="356"/>
      <c r="H29" s="356"/>
      <c r="I29" s="218">
        <f t="shared" si="1"/>
        <v>1</v>
      </c>
      <c r="J29" s="206" t="str">
        <f t="shared" si="0"/>
        <v>Seleccione</v>
      </c>
      <c r="K29" s="225" t="s">
        <v>5</v>
      </c>
      <c r="L29" s="33"/>
    </row>
    <row r="30" spans="2:12" ht="15" customHeight="1">
      <c r="B30" s="352"/>
      <c r="C30" s="353"/>
      <c r="D30" s="357" t="s">
        <v>350</v>
      </c>
      <c r="E30" s="357"/>
      <c r="F30" s="357"/>
      <c r="G30" s="357"/>
      <c r="H30" s="357"/>
      <c r="I30" s="219">
        <f t="shared" si="1"/>
        <v>1</v>
      </c>
      <c r="J30" s="206" t="str">
        <f t="shared" si="0"/>
        <v>Seleccione</v>
      </c>
      <c r="K30" s="223" t="s">
        <v>5</v>
      </c>
      <c r="L30" s="34"/>
    </row>
    <row r="31" spans="2:12" ht="15" customHeight="1">
      <c r="B31" s="352"/>
      <c r="C31" s="353"/>
      <c r="D31" s="357" t="s">
        <v>351</v>
      </c>
      <c r="E31" s="357"/>
      <c r="F31" s="357"/>
      <c r="G31" s="357"/>
      <c r="H31" s="357"/>
      <c r="I31" s="219">
        <f t="shared" si="1"/>
        <v>1</v>
      </c>
      <c r="J31" s="206" t="str">
        <f t="shared" si="0"/>
        <v>Seleccione</v>
      </c>
      <c r="K31" s="223" t="s">
        <v>5</v>
      </c>
      <c r="L31" s="34"/>
    </row>
    <row r="32" spans="2:12" ht="15" customHeight="1">
      <c r="B32" s="352"/>
      <c r="C32" s="353"/>
      <c r="D32" s="357" t="s">
        <v>352</v>
      </c>
      <c r="E32" s="357"/>
      <c r="F32" s="357"/>
      <c r="G32" s="357"/>
      <c r="H32" s="357"/>
      <c r="I32" s="219">
        <f t="shared" si="1"/>
        <v>1</v>
      </c>
      <c r="J32" s="206" t="str">
        <f t="shared" si="0"/>
        <v>Seleccione</v>
      </c>
      <c r="K32" s="223" t="s">
        <v>5</v>
      </c>
      <c r="L32" s="34"/>
    </row>
    <row r="33" spans="2:12" ht="15" customHeight="1">
      <c r="B33" s="352"/>
      <c r="C33" s="353"/>
      <c r="D33" s="357" t="s">
        <v>353</v>
      </c>
      <c r="E33" s="357"/>
      <c r="F33" s="357"/>
      <c r="G33" s="357"/>
      <c r="H33" s="357"/>
      <c r="I33" s="219">
        <f t="shared" si="1"/>
        <v>1</v>
      </c>
      <c r="J33" s="206" t="str">
        <f t="shared" si="0"/>
        <v>Seleccione</v>
      </c>
      <c r="K33" s="223" t="s">
        <v>5</v>
      </c>
      <c r="L33" s="34"/>
    </row>
    <row r="34" spans="2:12" ht="15" customHeight="1">
      <c r="B34" s="352"/>
      <c r="C34" s="353"/>
      <c r="D34" s="357" t="s">
        <v>354</v>
      </c>
      <c r="E34" s="357"/>
      <c r="F34" s="357"/>
      <c r="G34" s="357"/>
      <c r="H34" s="357"/>
      <c r="I34" s="219">
        <f t="shared" si="1"/>
        <v>1</v>
      </c>
      <c r="J34" s="206" t="str">
        <f t="shared" si="0"/>
        <v>Seleccione</v>
      </c>
      <c r="K34" s="223" t="s">
        <v>5</v>
      </c>
      <c r="L34" s="34"/>
    </row>
    <row r="35" spans="2:12" ht="15" customHeight="1">
      <c r="B35" s="352"/>
      <c r="C35" s="353"/>
      <c r="D35" s="357"/>
      <c r="E35" s="357"/>
      <c r="F35" s="357"/>
      <c r="G35" s="357"/>
      <c r="H35" s="357"/>
      <c r="I35" s="219">
        <f t="shared" si="1"/>
        <v>0</v>
      </c>
      <c r="J35" s="206">
        <f t="shared" si="0"/>
        <v>0</v>
      </c>
      <c r="K35" s="223" t="s">
        <v>5</v>
      </c>
      <c r="L35" s="34"/>
    </row>
    <row r="36" spans="2:12" ht="15.6">
      <c r="B36" s="352"/>
      <c r="C36" s="353"/>
      <c r="D36" s="357"/>
      <c r="E36" s="357"/>
      <c r="F36" s="357"/>
      <c r="G36" s="357"/>
      <c r="H36" s="357"/>
      <c r="I36" s="219">
        <f t="shared" si="1"/>
        <v>0</v>
      </c>
      <c r="J36" s="206">
        <f t="shared" si="0"/>
        <v>0</v>
      </c>
      <c r="K36" s="223" t="s">
        <v>5</v>
      </c>
      <c r="L36" s="34"/>
    </row>
    <row r="37" spans="2:12" ht="15.6">
      <c r="B37" s="352"/>
      <c r="C37" s="353"/>
      <c r="D37" s="357"/>
      <c r="E37" s="357"/>
      <c r="F37" s="357"/>
      <c r="G37" s="357"/>
      <c r="H37" s="357"/>
      <c r="I37" s="219">
        <f t="shared" si="1"/>
        <v>0</v>
      </c>
      <c r="J37" s="206">
        <f t="shared" si="0"/>
        <v>0</v>
      </c>
      <c r="K37" s="223" t="s">
        <v>5</v>
      </c>
      <c r="L37" s="34"/>
    </row>
    <row r="38" spans="2:12" ht="15.95" thickBot="1">
      <c r="B38" s="354"/>
      <c r="C38" s="355"/>
      <c r="D38" s="358"/>
      <c r="E38" s="358"/>
      <c r="F38" s="358"/>
      <c r="G38" s="358"/>
      <c r="H38" s="358"/>
      <c r="I38" s="220">
        <f t="shared" si="1"/>
        <v>0</v>
      </c>
      <c r="J38" s="206">
        <f t="shared" si="0"/>
        <v>0</v>
      </c>
      <c r="K38" s="224" t="s">
        <v>5</v>
      </c>
      <c r="L38" s="35"/>
    </row>
    <row r="39" spans="2:12" ht="36.6" customHeight="1">
      <c r="B39" s="350" t="s">
        <v>261</v>
      </c>
      <c r="C39" s="351"/>
      <c r="D39" s="450" t="s">
        <v>355</v>
      </c>
      <c r="E39" s="450"/>
      <c r="F39" s="450"/>
      <c r="G39" s="450"/>
      <c r="H39" s="450"/>
      <c r="I39" s="218">
        <f t="shared" si="1"/>
        <v>1</v>
      </c>
      <c r="J39" s="206" t="str">
        <f t="shared" si="0"/>
        <v>Seleccione</v>
      </c>
      <c r="K39" s="225" t="s">
        <v>5</v>
      </c>
      <c r="L39" s="33"/>
    </row>
    <row r="40" spans="2:12" ht="36.6" customHeight="1">
      <c r="B40" s="352"/>
      <c r="C40" s="353"/>
      <c r="D40" s="371" t="s">
        <v>356</v>
      </c>
      <c r="E40" s="371"/>
      <c r="F40" s="371"/>
      <c r="G40" s="371"/>
      <c r="H40" s="371"/>
      <c r="I40" s="219">
        <f t="shared" si="1"/>
        <v>1</v>
      </c>
      <c r="J40" s="206" t="str">
        <f t="shared" si="0"/>
        <v>Seleccione</v>
      </c>
      <c r="K40" s="223" t="s">
        <v>5</v>
      </c>
      <c r="L40" s="34"/>
    </row>
    <row r="41" spans="2:12" ht="36.6" customHeight="1">
      <c r="B41" s="352"/>
      <c r="C41" s="353"/>
      <c r="D41" s="371" t="s">
        <v>357</v>
      </c>
      <c r="E41" s="371"/>
      <c r="F41" s="371"/>
      <c r="G41" s="371"/>
      <c r="H41" s="371"/>
      <c r="I41" s="219">
        <f t="shared" si="1"/>
        <v>1</v>
      </c>
      <c r="J41" s="206" t="str">
        <f t="shared" si="0"/>
        <v>Seleccione</v>
      </c>
      <c r="K41" s="223" t="s">
        <v>5</v>
      </c>
      <c r="L41" s="34"/>
    </row>
    <row r="42" spans="2:12" ht="36.6" customHeight="1">
      <c r="B42" s="352"/>
      <c r="C42" s="353"/>
      <c r="D42" s="371" t="s">
        <v>358</v>
      </c>
      <c r="E42" s="371"/>
      <c r="F42" s="371"/>
      <c r="G42" s="371"/>
      <c r="H42" s="371"/>
      <c r="I42" s="219">
        <f t="shared" si="1"/>
        <v>1</v>
      </c>
      <c r="J42" s="206" t="str">
        <f t="shared" si="0"/>
        <v>Seleccione</v>
      </c>
      <c r="K42" s="223" t="s">
        <v>5</v>
      </c>
      <c r="L42" s="34"/>
    </row>
    <row r="43" spans="2:12" ht="36.6" customHeight="1">
      <c r="B43" s="352"/>
      <c r="C43" s="353"/>
      <c r="D43" s="371" t="s">
        <v>359</v>
      </c>
      <c r="E43" s="371"/>
      <c r="F43" s="371"/>
      <c r="G43" s="371"/>
      <c r="H43" s="371"/>
      <c r="I43" s="219">
        <f t="shared" si="1"/>
        <v>1</v>
      </c>
      <c r="J43" s="206" t="str">
        <f t="shared" si="0"/>
        <v>Seleccione</v>
      </c>
      <c r="K43" s="223" t="s">
        <v>5</v>
      </c>
      <c r="L43" s="34"/>
    </row>
    <row r="44" spans="2:12" ht="36.6" customHeight="1">
      <c r="B44" s="352"/>
      <c r="C44" s="353"/>
      <c r="D44" s="371" t="s">
        <v>360</v>
      </c>
      <c r="E44" s="371"/>
      <c r="F44" s="371"/>
      <c r="G44" s="371"/>
      <c r="H44" s="371"/>
      <c r="I44" s="219">
        <f t="shared" si="1"/>
        <v>1</v>
      </c>
      <c r="J44" s="206" t="str">
        <f t="shared" si="0"/>
        <v>Seleccione</v>
      </c>
      <c r="K44" s="223" t="s">
        <v>5</v>
      </c>
      <c r="L44" s="34"/>
    </row>
    <row r="45" spans="2:12" ht="36.6" customHeight="1">
      <c r="B45" s="352"/>
      <c r="C45" s="353"/>
      <c r="D45" s="371" t="s">
        <v>361</v>
      </c>
      <c r="E45" s="371"/>
      <c r="F45" s="371"/>
      <c r="G45" s="371"/>
      <c r="H45" s="371"/>
      <c r="I45" s="219">
        <f t="shared" si="1"/>
        <v>1</v>
      </c>
      <c r="J45" s="206" t="str">
        <f t="shared" si="0"/>
        <v>Seleccione</v>
      </c>
      <c r="K45" s="223" t="s">
        <v>5</v>
      </c>
      <c r="L45" s="34"/>
    </row>
    <row r="46" spans="2:12" ht="36.6" customHeight="1">
      <c r="B46" s="352"/>
      <c r="C46" s="353"/>
      <c r="D46" s="371" t="s">
        <v>362</v>
      </c>
      <c r="E46" s="371"/>
      <c r="F46" s="371"/>
      <c r="G46" s="371"/>
      <c r="H46" s="371"/>
      <c r="I46" s="219">
        <f t="shared" si="1"/>
        <v>1</v>
      </c>
      <c r="J46" s="206" t="str">
        <f t="shared" si="0"/>
        <v>Seleccione</v>
      </c>
      <c r="K46" s="223" t="s">
        <v>5</v>
      </c>
      <c r="L46" s="34"/>
    </row>
    <row r="47" spans="2:12" ht="36.6" customHeight="1">
      <c r="B47" s="352"/>
      <c r="C47" s="353"/>
      <c r="D47" s="371" t="s">
        <v>363</v>
      </c>
      <c r="E47" s="371"/>
      <c r="F47" s="371"/>
      <c r="G47" s="371"/>
      <c r="H47" s="371"/>
      <c r="I47" s="219">
        <f t="shared" si="1"/>
        <v>1</v>
      </c>
      <c r="J47" s="206" t="str">
        <f t="shared" si="0"/>
        <v>Seleccione</v>
      </c>
      <c r="K47" s="223" t="s">
        <v>5</v>
      </c>
      <c r="L47" s="34"/>
    </row>
    <row r="48" spans="2:12" ht="36.6" customHeight="1">
      <c r="B48" s="352"/>
      <c r="C48" s="353"/>
      <c r="D48" s="371" t="s">
        <v>364</v>
      </c>
      <c r="E48" s="371"/>
      <c r="F48" s="371"/>
      <c r="G48" s="371"/>
      <c r="H48" s="371"/>
      <c r="I48" s="219">
        <f t="shared" si="1"/>
        <v>1</v>
      </c>
      <c r="J48" s="206" t="str">
        <f t="shared" si="0"/>
        <v>Seleccione</v>
      </c>
      <c r="K48" s="223" t="s">
        <v>5</v>
      </c>
      <c r="L48" s="34"/>
    </row>
    <row r="49" spans="2:12" ht="36.6" customHeight="1">
      <c r="B49" s="352"/>
      <c r="C49" s="353"/>
      <c r="D49" s="371" t="s">
        <v>365</v>
      </c>
      <c r="E49" s="371"/>
      <c r="F49" s="371"/>
      <c r="G49" s="371"/>
      <c r="H49" s="371"/>
      <c r="I49" s="219">
        <f t="shared" si="1"/>
        <v>1</v>
      </c>
      <c r="J49" s="206" t="str">
        <f t="shared" si="0"/>
        <v>Seleccione</v>
      </c>
      <c r="K49" s="223" t="s">
        <v>5</v>
      </c>
      <c r="L49" s="34"/>
    </row>
    <row r="50" spans="2:12" ht="36.6" customHeight="1">
      <c r="B50" s="352"/>
      <c r="C50" s="353"/>
      <c r="D50" s="371" t="s">
        <v>366</v>
      </c>
      <c r="E50" s="371"/>
      <c r="F50" s="371"/>
      <c r="G50" s="371"/>
      <c r="H50" s="371"/>
      <c r="I50" s="219">
        <f t="shared" si="1"/>
        <v>1</v>
      </c>
      <c r="J50" s="206" t="str">
        <f t="shared" si="0"/>
        <v>Seleccione</v>
      </c>
      <c r="K50" s="223" t="s">
        <v>5</v>
      </c>
      <c r="L50" s="34"/>
    </row>
    <row r="51" spans="2:12" ht="36.6" customHeight="1">
      <c r="B51" s="352"/>
      <c r="C51" s="353"/>
      <c r="D51" s="371" t="s">
        <v>367</v>
      </c>
      <c r="E51" s="371"/>
      <c r="F51" s="371"/>
      <c r="G51" s="371"/>
      <c r="H51" s="371"/>
      <c r="I51" s="219">
        <f t="shared" si="1"/>
        <v>1</v>
      </c>
      <c r="J51" s="206" t="str">
        <f t="shared" si="0"/>
        <v>Seleccione</v>
      </c>
      <c r="K51" s="223" t="s">
        <v>5</v>
      </c>
      <c r="L51" s="34"/>
    </row>
    <row r="52" spans="2:12" ht="36.6" customHeight="1">
      <c r="B52" s="352"/>
      <c r="C52" s="353"/>
      <c r="D52" s="371" t="s">
        <v>368</v>
      </c>
      <c r="E52" s="371"/>
      <c r="F52" s="371"/>
      <c r="G52" s="371"/>
      <c r="H52" s="371"/>
      <c r="I52" s="219">
        <f t="shared" si="1"/>
        <v>1</v>
      </c>
      <c r="J52" s="206" t="str">
        <f t="shared" si="0"/>
        <v>Seleccione</v>
      </c>
      <c r="K52" s="223" t="s">
        <v>5</v>
      </c>
      <c r="L52" s="34"/>
    </row>
    <row r="53" spans="2:12" ht="36.6" customHeight="1">
      <c r="B53" s="352"/>
      <c r="C53" s="353"/>
      <c r="D53" s="371" t="s">
        <v>369</v>
      </c>
      <c r="E53" s="371"/>
      <c r="F53" s="371"/>
      <c r="G53" s="371"/>
      <c r="H53" s="371"/>
      <c r="I53" s="219">
        <f t="shared" si="1"/>
        <v>1</v>
      </c>
      <c r="J53" s="206" t="str">
        <f t="shared" si="0"/>
        <v>Seleccione</v>
      </c>
      <c r="K53" s="223" t="s">
        <v>5</v>
      </c>
      <c r="L53" s="34"/>
    </row>
    <row r="54" spans="2:12" ht="36.6" customHeight="1">
      <c r="B54" s="352"/>
      <c r="C54" s="353"/>
      <c r="D54" s="469"/>
      <c r="E54" s="470"/>
      <c r="F54" s="470"/>
      <c r="G54" s="470"/>
      <c r="H54" s="471"/>
      <c r="I54" s="219">
        <f t="shared" si="1"/>
        <v>0</v>
      </c>
      <c r="J54" s="206">
        <f t="shared" si="0"/>
        <v>0</v>
      </c>
      <c r="K54" s="223" t="s">
        <v>5</v>
      </c>
      <c r="L54" s="34"/>
    </row>
    <row r="55" spans="2:12" ht="36.6" customHeight="1">
      <c r="B55" s="352"/>
      <c r="C55" s="353"/>
      <c r="D55" s="371"/>
      <c r="E55" s="371"/>
      <c r="F55" s="371"/>
      <c r="G55" s="371"/>
      <c r="H55" s="371"/>
      <c r="I55" s="219">
        <f t="shared" si="1"/>
        <v>0</v>
      </c>
      <c r="J55" s="206">
        <f t="shared" si="0"/>
        <v>0</v>
      </c>
      <c r="K55" s="223" t="s">
        <v>5</v>
      </c>
      <c r="L55" s="34"/>
    </row>
    <row r="56" spans="2:12" ht="36.6" customHeight="1">
      <c r="B56" s="352"/>
      <c r="C56" s="353"/>
      <c r="D56" s="468"/>
      <c r="E56" s="468"/>
      <c r="F56" s="468"/>
      <c r="G56" s="468"/>
      <c r="H56" s="468"/>
      <c r="I56" s="219">
        <f t="shared" si="1"/>
        <v>0</v>
      </c>
      <c r="J56" s="206">
        <f t="shared" si="0"/>
        <v>0</v>
      </c>
      <c r="K56" s="223" t="s">
        <v>5</v>
      </c>
      <c r="L56" s="34"/>
    </row>
    <row r="57" spans="2:12" ht="32.1" customHeight="1" thickBot="1">
      <c r="B57" s="354"/>
      <c r="C57" s="355"/>
      <c r="D57" s="466"/>
      <c r="E57" s="466"/>
      <c r="F57" s="466"/>
      <c r="G57" s="466"/>
      <c r="H57" s="466"/>
      <c r="I57" s="220">
        <f t="shared" si="1"/>
        <v>0</v>
      </c>
      <c r="J57" s="206">
        <f t="shared" si="0"/>
        <v>0</v>
      </c>
      <c r="K57" s="224" t="s">
        <v>5</v>
      </c>
      <c r="L57" s="35"/>
    </row>
    <row r="58" spans="2:12" ht="14.45">
      <c r="B58" s="359"/>
      <c r="C58" s="359"/>
      <c r="D58" s="359"/>
      <c r="E58" s="359"/>
      <c r="F58" s="359"/>
      <c r="G58" s="359"/>
      <c r="H58" s="359"/>
      <c r="I58" s="359"/>
      <c r="J58" s="359"/>
      <c r="K58" s="359"/>
      <c r="L58" s="359"/>
    </row>
    <row r="59" spans="2:12" ht="16.350000000000001" customHeight="1">
      <c r="B59" s="113" t="s">
        <v>226</v>
      </c>
      <c r="C59" s="113" t="s">
        <v>227</v>
      </c>
      <c r="D59" s="400" t="s">
        <v>228</v>
      </c>
      <c r="E59" s="400"/>
      <c r="F59" s="400"/>
      <c r="G59" s="400"/>
      <c r="H59" s="400"/>
      <c r="I59" s="113"/>
      <c r="J59" s="113"/>
      <c r="K59" s="400" t="s">
        <v>229</v>
      </c>
      <c r="L59" s="400"/>
    </row>
    <row r="60" spans="2:12" ht="16.350000000000001" customHeight="1">
      <c r="B60" s="112"/>
      <c r="C60" s="114" t="str">
        <f>IF(B60=0," ",EDATE(B60,D60))</f>
        <v xml:space="preserve"> </v>
      </c>
      <c r="D60" s="401"/>
      <c r="E60" s="401"/>
      <c r="F60" s="401"/>
      <c r="G60" s="401"/>
      <c r="H60" s="401"/>
      <c r="I60" s="115"/>
      <c r="J60" s="115"/>
      <c r="K60" s="402" t="str">
        <f ca="1">IF(B60=0, " ", DATEDIF(B60,TODAY(),"m"))</f>
        <v xml:space="preserve"> </v>
      </c>
      <c r="L60" s="402"/>
    </row>
    <row r="61" spans="2:12" ht="12" customHeight="1" thickBot="1">
      <c r="B61" s="69"/>
      <c r="C61" s="69"/>
      <c r="D61" s="69"/>
      <c r="E61" s="69"/>
      <c r="F61" s="69"/>
      <c r="G61" s="69"/>
      <c r="H61" s="69"/>
      <c r="I61" s="69"/>
      <c r="J61" s="69"/>
      <c r="K61" s="69"/>
      <c r="L61" s="69"/>
    </row>
    <row r="62" spans="2:12" ht="16.350000000000001" customHeight="1">
      <c r="B62" s="350" t="s">
        <v>230</v>
      </c>
      <c r="C62" s="351"/>
      <c r="D62" s="351" t="s">
        <v>231</v>
      </c>
      <c r="E62" s="351"/>
      <c r="F62" s="351"/>
      <c r="G62" s="351"/>
      <c r="H62" s="351"/>
      <c r="I62" s="351"/>
      <c r="J62" s="351"/>
      <c r="K62" s="351"/>
      <c r="L62" s="383" t="s">
        <v>232</v>
      </c>
    </row>
    <row r="63" spans="2:12" ht="41.85" customHeight="1">
      <c r="B63" s="352"/>
      <c r="C63" s="353"/>
      <c r="D63" s="151" t="s">
        <v>233</v>
      </c>
      <c r="E63" s="151" t="s">
        <v>234</v>
      </c>
      <c r="F63" s="151" t="s">
        <v>235</v>
      </c>
      <c r="G63" s="151" t="s">
        <v>236</v>
      </c>
      <c r="H63" s="151" t="s">
        <v>237</v>
      </c>
      <c r="I63" s="151"/>
      <c r="J63" s="151"/>
      <c r="K63" s="151" t="s">
        <v>238</v>
      </c>
      <c r="L63" s="384"/>
    </row>
    <row r="64" spans="2:12" ht="54.6" customHeight="1">
      <c r="B64" s="467" t="s">
        <v>370</v>
      </c>
      <c r="C64" s="138" t="s">
        <v>371</v>
      </c>
      <c r="D64" s="55"/>
      <c r="E64" s="55"/>
      <c r="F64" s="55"/>
      <c r="G64" s="55"/>
      <c r="H64" s="55"/>
      <c r="I64" s="55"/>
      <c r="J64" s="55"/>
      <c r="K64" s="55"/>
      <c r="L64" s="34"/>
    </row>
    <row r="65" spans="2:13" ht="50.85" customHeight="1">
      <c r="B65" s="467"/>
      <c r="C65" s="138" t="s">
        <v>372</v>
      </c>
      <c r="D65" s="55"/>
      <c r="E65" s="55"/>
      <c r="F65" s="55"/>
      <c r="G65" s="55"/>
      <c r="H65" s="55"/>
      <c r="I65" s="55"/>
      <c r="J65" s="55"/>
      <c r="K65" s="55"/>
      <c r="L65" s="34"/>
    </row>
    <row r="66" spans="2:13" ht="50.85" customHeight="1">
      <c r="B66" s="467"/>
      <c r="C66" s="138" t="s">
        <v>373</v>
      </c>
      <c r="D66" s="55"/>
      <c r="E66" s="55"/>
      <c r="F66" s="55"/>
      <c r="G66" s="55"/>
      <c r="H66" s="55"/>
      <c r="I66" s="55"/>
      <c r="J66" s="55"/>
      <c r="K66" s="55"/>
      <c r="L66" s="34"/>
    </row>
    <row r="67" spans="2:13" ht="50.85" customHeight="1">
      <c r="B67" s="467"/>
      <c r="C67" s="138" t="s">
        <v>374</v>
      </c>
      <c r="D67" s="55"/>
      <c r="E67" s="55"/>
      <c r="F67" s="55"/>
      <c r="G67" s="55"/>
      <c r="H67" s="55"/>
      <c r="I67" s="55"/>
      <c r="J67" s="55"/>
      <c r="K67" s="55"/>
      <c r="L67" s="34"/>
    </row>
    <row r="68" spans="2:13" ht="50.85" customHeight="1">
      <c r="B68" s="467"/>
      <c r="C68" s="138" t="s">
        <v>375</v>
      </c>
      <c r="D68" s="55"/>
      <c r="E68" s="55"/>
      <c r="F68" s="55"/>
      <c r="G68" s="55"/>
      <c r="H68" s="55"/>
      <c r="I68" s="55"/>
      <c r="J68" s="55"/>
      <c r="K68" s="55"/>
      <c r="L68" s="34"/>
    </row>
    <row r="69" spans="2:13" ht="50.85" customHeight="1">
      <c r="B69" s="467"/>
      <c r="C69" s="138" t="s">
        <v>376</v>
      </c>
      <c r="D69" s="55"/>
      <c r="E69" s="55"/>
      <c r="F69" s="55"/>
      <c r="G69" s="55"/>
      <c r="H69" s="55"/>
      <c r="I69" s="55"/>
      <c r="J69" s="55"/>
      <c r="K69" s="55"/>
      <c r="L69" s="34"/>
    </row>
    <row r="70" spans="2:13" ht="50.85" customHeight="1">
      <c r="B70" s="467"/>
      <c r="C70" s="138" t="s">
        <v>377</v>
      </c>
      <c r="D70" s="55"/>
      <c r="E70" s="55"/>
      <c r="F70" s="55"/>
      <c r="G70" s="55"/>
      <c r="H70" s="55"/>
      <c r="I70" s="55"/>
      <c r="J70" s="55"/>
      <c r="K70" s="55"/>
      <c r="L70" s="34"/>
    </row>
    <row r="71" spans="2:13" ht="50.85" customHeight="1">
      <c r="B71" s="467"/>
      <c r="C71" s="138" t="s">
        <v>378</v>
      </c>
      <c r="D71" s="55"/>
      <c r="E71" s="55"/>
      <c r="F71" s="55"/>
      <c r="G71" s="55"/>
      <c r="H71" s="55"/>
      <c r="I71" s="55"/>
      <c r="J71" s="55"/>
      <c r="K71" s="55"/>
      <c r="L71" s="34"/>
    </row>
    <row r="72" spans="2:13" ht="50.85" customHeight="1">
      <c r="B72" s="467"/>
      <c r="C72" s="138" t="s">
        <v>379</v>
      </c>
      <c r="D72" s="55"/>
      <c r="E72" s="55"/>
      <c r="F72" s="55"/>
      <c r="G72" s="55"/>
      <c r="H72" s="55"/>
      <c r="I72" s="55"/>
      <c r="J72" s="55"/>
      <c r="K72" s="55"/>
      <c r="L72" s="34"/>
    </row>
    <row r="73" spans="2:13" ht="50.85" customHeight="1">
      <c r="B73" s="467"/>
      <c r="C73" s="138" t="s">
        <v>380</v>
      </c>
      <c r="D73" s="55"/>
      <c r="E73" s="55"/>
      <c r="F73" s="55"/>
      <c r="G73" s="55"/>
      <c r="H73" s="55"/>
      <c r="I73" s="55"/>
      <c r="J73" s="55"/>
      <c r="K73" s="55"/>
      <c r="L73" s="34"/>
    </row>
    <row r="74" spans="2:13" ht="50.85" customHeight="1">
      <c r="B74" s="467"/>
      <c r="C74" s="138" t="s">
        <v>381</v>
      </c>
      <c r="D74" s="55"/>
      <c r="E74" s="55"/>
      <c r="F74" s="55"/>
      <c r="G74" s="55"/>
      <c r="H74" s="55"/>
      <c r="I74" s="55"/>
      <c r="J74" s="55"/>
      <c r="K74" s="55"/>
      <c r="L74" s="34"/>
    </row>
    <row r="75" spans="2:13" ht="50.85" customHeight="1">
      <c r="B75" s="467"/>
      <c r="C75" s="138" t="s">
        <v>382</v>
      </c>
      <c r="D75" s="55"/>
      <c r="E75" s="55"/>
      <c r="F75" s="55"/>
      <c r="G75" s="55"/>
      <c r="H75" s="55"/>
      <c r="I75" s="55"/>
      <c r="J75" s="55"/>
      <c r="K75" s="55"/>
      <c r="L75" s="34"/>
    </row>
    <row r="76" spans="2:13" ht="31.35" customHeight="1">
      <c r="B76" s="467"/>
      <c r="C76" s="159" t="s">
        <v>242</v>
      </c>
      <c r="D76" s="139">
        <f>IFERROR(((D64*((D65*D66)+(D67*D68)+(D69*D70)+(D71*D72)+(D73*D74)))-D75)," ")</f>
        <v>0</v>
      </c>
      <c r="E76" s="139">
        <f>IFERROR(((E64*((E65*E66)+(E67*E68)+(E69*E70)+(E71*E72)+(E73*E74)))-E75)," ")</f>
        <v>0</v>
      </c>
      <c r="F76" s="139">
        <f t="shared" ref="F76:K76" si="2">IFERROR(((F64*((F65*F66)+(F67*F68)+(F69*F70)+(F71*F72)+(F73*F74)))-F75)," ")</f>
        <v>0</v>
      </c>
      <c r="G76" s="139">
        <f t="shared" si="2"/>
        <v>0</v>
      </c>
      <c r="H76" s="139">
        <f t="shared" si="2"/>
        <v>0</v>
      </c>
      <c r="I76" s="139">
        <f t="shared" si="2"/>
        <v>0</v>
      </c>
      <c r="J76" s="139"/>
      <c r="K76" s="139">
        <f t="shared" si="2"/>
        <v>0</v>
      </c>
      <c r="L76" s="34"/>
    </row>
    <row r="77" spans="2:13" ht="25.35" customHeight="1">
      <c r="B77" s="464" t="s">
        <v>245</v>
      </c>
      <c r="C77" s="465"/>
      <c r="D77" s="431"/>
      <c r="E77" s="431"/>
      <c r="F77" s="431"/>
      <c r="G77" s="431"/>
      <c r="H77" s="431"/>
      <c r="I77" s="431"/>
      <c r="J77" s="431"/>
      <c r="K77" s="431"/>
      <c r="L77" s="432"/>
    </row>
    <row r="78" spans="2:13" ht="45.6" customHeight="1" thickBot="1">
      <c r="B78" s="425" t="s">
        <v>246</v>
      </c>
      <c r="C78" s="426"/>
      <c r="D78" s="427" t="s">
        <v>383</v>
      </c>
      <c r="E78" s="427"/>
      <c r="F78" s="427"/>
      <c r="G78" s="427"/>
      <c r="H78" s="427"/>
      <c r="I78" s="427"/>
      <c r="J78" s="427"/>
      <c r="K78" s="427"/>
      <c r="L78" s="428"/>
    </row>
    <row r="79" spans="2:13" ht="14.45">
      <c r="I79" s="64"/>
      <c r="J79" s="64"/>
    </row>
    <row r="80" spans="2:13" ht="14.45">
      <c r="M80" s="47"/>
    </row>
    <row r="81" spans="9:14" ht="16.350000000000001" customHeight="1">
      <c r="M81" s="68"/>
      <c r="N81" s="68"/>
    </row>
    <row r="82" spans="9:14" ht="15.6" customHeight="1">
      <c r="M82" s="68"/>
      <c r="N82" s="68"/>
    </row>
    <row r="83" spans="9:14" ht="14.45" hidden="1"/>
    <row r="84" spans="9:14" ht="14.45"/>
    <row r="85" spans="9:14" ht="15.95" thickBot="1">
      <c r="I85" s="163"/>
      <c r="J85" s="234"/>
    </row>
    <row r="86" spans="9:14" ht="14.45">
      <c r="I86" s="32"/>
      <c r="J86" s="44"/>
    </row>
    <row r="87" spans="9:14" ht="14.45"/>
    <row r="88" spans="9:14" ht="14.45">
      <c r="I88" s="63"/>
      <c r="J88" s="44"/>
    </row>
    <row r="89" spans="9:14" ht="14.45"/>
    <row r="90" spans="9:14" ht="14.45" hidden="1"/>
    <row r="91" spans="9:14" ht="14.45" hidden="1"/>
    <row r="92" spans="9:14" ht="14.45" hidden="1"/>
    <row r="93" spans="9:14" ht="14.45" hidden="1"/>
    <row r="94" spans="9:14" ht="14.45" hidden="1"/>
    <row r="95" spans="9:14" ht="14.45" hidden="1"/>
    <row r="96" spans="9:14" ht="14.45" hidden="1"/>
    <row r="97" ht="14.45" hidden="1"/>
    <row r="98" ht="14.45" hidden="1"/>
  </sheetData>
  <mergeCells count="73">
    <mergeCell ref="D50:H50"/>
    <mergeCell ref="D51:H51"/>
    <mergeCell ref="D52:H52"/>
    <mergeCell ref="D53:H53"/>
    <mergeCell ref="D56:H56"/>
    <mergeCell ref="D54:H54"/>
    <mergeCell ref="D55:H55"/>
    <mergeCell ref="B78:C78"/>
    <mergeCell ref="D78:L78"/>
    <mergeCell ref="B62:C63"/>
    <mergeCell ref="D62:K62"/>
    <mergeCell ref="L62:L63"/>
    <mergeCell ref="B64:B76"/>
    <mergeCell ref="B77:C77"/>
    <mergeCell ref="D77:L77"/>
    <mergeCell ref="D60:H60"/>
    <mergeCell ref="K60:L60"/>
    <mergeCell ref="D48:H48"/>
    <mergeCell ref="D49:H49"/>
    <mergeCell ref="D57:H57"/>
    <mergeCell ref="B58:L58"/>
    <mergeCell ref="D59:H59"/>
    <mergeCell ref="K59:L59"/>
    <mergeCell ref="B39:C57"/>
    <mergeCell ref="D39:H39"/>
    <mergeCell ref="D40:H40"/>
    <mergeCell ref="D41:H41"/>
    <mergeCell ref="D42:H42"/>
    <mergeCell ref="D43:H43"/>
    <mergeCell ref="D44:H44"/>
    <mergeCell ref="D45:H45"/>
    <mergeCell ref="D46:H46"/>
    <mergeCell ref="D47:H47"/>
    <mergeCell ref="D25:H25"/>
    <mergeCell ref="D27:H27"/>
    <mergeCell ref="D28:H28"/>
    <mergeCell ref="D26:H26"/>
    <mergeCell ref="D33:H33"/>
    <mergeCell ref="D34:H34"/>
    <mergeCell ref="D35:H35"/>
    <mergeCell ref="D37:H37"/>
    <mergeCell ref="B29:C38"/>
    <mergeCell ref="D29:H29"/>
    <mergeCell ref="D30:H30"/>
    <mergeCell ref="D31:H31"/>
    <mergeCell ref="D32:H32"/>
    <mergeCell ref="D36:H36"/>
    <mergeCell ref="D38:H38"/>
    <mergeCell ref="B14:C28"/>
    <mergeCell ref="D14:H14"/>
    <mergeCell ref="D15:H15"/>
    <mergeCell ref="D16:H16"/>
    <mergeCell ref="D17:H17"/>
    <mergeCell ref="D18:H18"/>
    <mergeCell ref="D19:H19"/>
    <mergeCell ref="D20:H20"/>
    <mergeCell ref="D21:H21"/>
    <mergeCell ref="D22:H22"/>
    <mergeCell ref="D23:H23"/>
    <mergeCell ref="D24:H24"/>
    <mergeCell ref="B13:H13"/>
    <mergeCell ref="B9:C9"/>
    <mergeCell ref="D9:L9"/>
    <mergeCell ref="B1:L1"/>
    <mergeCell ref="B2:L2"/>
    <mergeCell ref="B4:C4"/>
    <mergeCell ref="B5:C5"/>
    <mergeCell ref="B6:C6"/>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{49340AB9-50ED-4B09-BC4E-F2A94178A1CE}</x14:id>
        </ext>
      </extLst>
    </cfRule>
  </conditionalFormatting>
  <dataValidations disablePrompts="1" count="1">
    <dataValidation type="list" allowBlank="1" showInputMessage="1" showErrorMessage="1" sqref="K14:K57" xr:uid="{336D7231-3C0A-4A46-8D98-163F0C87696C}">
      <formula1>"Seleccione, SI,NO, NoAplica"</formula1>
    </dataValidation>
  </dataValidations>
  <hyperlinks>
    <hyperlink ref="M77:N77" location="'2. Definamos '!A1" display="Volver" xr:uid="{605E29CD-E6E4-4955-A74D-58C46D9197BE}"/>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49340AB9-50ED-4B09-BC4E-F2A94178A1CE}">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3AE79-A69B-4840-8215-42DCAB7EA9FA}">
  <sheetPr>
    <tabColor rgb="FFD0F1EF"/>
  </sheetPr>
  <dimension ref="A1:S91"/>
  <sheetViews>
    <sheetView showGridLines="0" topLeftCell="A53" zoomScale="41" zoomScaleNormal="114"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3" width="20.42578125" customWidth="1"/>
    <col min="14"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384</v>
      </c>
      <c r="E6" s="161"/>
      <c r="F6" s="61"/>
      <c r="G6" s="61"/>
      <c r="H6" s="61"/>
      <c r="I6" s="61"/>
      <c r="J6" s="61"/>
      <c r="K6" s="61"/>
      <c r="L6" s="62"/>
    </row>
    <row r="7" spans="2:18" ht="15" thickBot="1"/>
    <row r="8" spans="2:18" ht="16.350000000000001" customHeight="1">
      <c r="B8" s="335" t="s">
        <v>190</v>
      </c>
      <c r="C8" s="335"/>
      <c r="D8" s="473" t="s">
        <v>339</v>
      </c>
      <c r="E8" s="473"/>
      <c r="F8" s="473"/>
      <c r="G8" s="473"/>
      <c r="H8" s="473"/>
      <c r="I8" s="473"/>
      <c r="J8" s="473"/>
      <c r="K8" s="473"/>
      <c r="L8" s="474"/>
    </row>
    <row r="9" spans="2:18" ht="69" customHeight="1" thickBot="1">
      <c r="B9" s="335" t="s">
        <v>255</v>
      </c>
      <c r="C9" s="335"/>
      <c r="D9" s="475" t="s">
        <v>385</v>
      </c>
      <c r="E9" s="476"/>
      <c r="F9" s="476"/>
      <c r="G9" s="476"/>
      <c r="H9" s="476"/>
      <c r="I9" s="476"/>
      <c r="J9" s="476"/>
      <c r="K9" s="476"/>
      <c r="L9" s="477"/>
    </row>
    <row r="10" spans="2:18" ht="35.1" customHeight="1" thickBot="1">
      <c r="B10" s="335" t="s">
        <v>194</v>
      </c>
      <c r="C10" s="335"/>
      <c r="D10" s="348">
        <f>COUNTIF(J13:J45,"SI")/COUNTIF(I13:I45,1)</f>
        <v>0</v>
      </c>
      <c r="E10" s="348"/>
      <c r="F10" s="348"/>
      <c r="G10" s="348"/>
      <c r="H10" s="348"/>
      <c r="I10" s="348"/>
      <c r="J10" s="348"/>
      <c r="K10" s="348"/>
      <c r="L10" s="349"/>
      <c r="M10" s="65">
        <f>D10</f>
        <v>0</v>
      </c>
    </row>
    <row r="11" spans="2:18" ht="8.1" customHeight="1" thickBot="1">
      <c r="B11" s="359"/>
      <c r="C11" s="359"/>
      <c r="D11" s="359"/>
      <c r="E11" s="359"/>
      <c r="F11" s="359"/>
      <c r="G11" s="359"/>
      <c r="H11" s="359"/>
      <c r="I11" s="359"/>
      <c r="J11" s="359"/>
      <c r="K11" s="359"/>
      <c r="L11" s="359"/>
    </row>
    <row r="12" spans="2:18" ht="15.95" thickBot="1">
      <c r="B12" s="441" t="s">
        <v>195</v>
      </c>
      <c r="C12" s="442"/>
      <c r="D12" s="442"/>
      <c r="E12" s="442"/>
      <c r="F12" s="442"/>
      <c r="G12" s="442"/>
      <c r="H12" s="443"/>
      <c r="I12" s="70"/>
      <c r="J12" s="70"/>
      <c r="K12" s="30" t="s">
        <v>196</v>
      </c>
      <c r="L12" s="31" t="s">
        <v>197</v>
      </c>
    </row>
    <row r="13" spans="2:18" ht="15" customHeight="1">
      <c r="B13" s="350" t="s">
        <v>198</v>
      </c>
      <c r="C13" s="351"/>
      <c r="D13" s="356" t="s">
        <v>342</v>
      </c>
      <c r="E13" s="356"/>
      <c r="F13" s="356"/>
      <c r="G13" s="356"/>
      <c r="H13" s="356"/>
      <c r="I13" s="218">
        <f>IF(D13&lt;&gt;"",IF(OR(K13="NO",K13="SI",K13="Seleccione"),1,0),0)</f>
        <v>1</v>
      </c>
      <c r="J13" s="206" t="str">
        <f t="shared" ref="J13:J45" si="0">IF(D13="",0,K13)</f>
        <v>Seleccione</v>
      </c>
      <c r="K13" s="225" t="s">
        <v>5</v>
      </c>
      <c r="L13" s="33"/>
    </row>
    <row r="14" spans="2:18" ht="15.6">
      <c r="B14" s="352"/>
      <c r="C14" s="353"/>
      <c r="D14" s="357" t="s">
        <v>341</v>
      </c>
      <c r="E14" s="357"/>
      <c r="F14" s="357"/>
      <c r="G14" s="357"/>
      <c r="H14" s="357"/>
      <c r="I14" s="219">
        <f t="shared" ref="I14:I45" si="1">IF(D14&lt;&gt;"",IF(OR(K14="NO",K14="SI",K14="Seleccione"),1,0),0)</f>
        <v>1</v>
      </c>
      <c r="J14" s="206" t="str">
        <f t="shared" si="0"/>
        <v>Seleccione</v>
      </c>
      <c r="K14" s="223" t="s">
        <v>5</v>
      </c>
      <c r="L14" s="34"/>
    </row>
    <row r="15" spans="2:18" ht="15.6">
      <c r="B15" s="352"/>
      <c r="C15" s="353"/>
      <c r="D15" s="357" t="s">
        <v>343</v>
      </c>
      <c r="E15" s="357"/>
      <c r="F15" s="357"/>
      <c r="G15" s="357"/>
      <c r="H15" s="357"/>
      <c r="I15" s="219">
        <f t="shared" si="1"/>
        <v>1</v>
      </c>
      <c r="J15" s="206" t="str">
        <f t="shared" si="0"/>
        <v>Seleccione</v>
      </c>
      <c r="K15" s="223" t="s">
        <v>5</v>
      </c>
      <c r="L15" s="34"/>
    </row>
    <row r="16" spans="2:18" ht="15.6">
      <c r="B16" s="352"/>
      <c r="C16" s="353"/>
      <c r="D16" s="357" t="s">
        <v>344</v>
      </c>
      <c r="E16" s="357"/>
      <c r="F16" s="357"/>
      <c r="G16" s="357"/>
      <c r="H16" s="357"/>
      <c r="I16" s="219">
        <f t="shared" si="1"/>
        <v>1</v>
      </c>
      <c r="J16" s="206" t="str">
        <f t="shared" si="0"/>
        <v>Seleccione</v>
      </c>
      <c r="K16" s="223" t="s">
        <v>5</v>
      </c>
      <c r="L16" s="34"/>
    </row>
    <row r="17" spans="2:12" ht="15.6">
      <c r="B17" s="352"/>
      <c r="C17" s="353"/>
      <c r="D17" s="357" t="s">
        <v>386</v>
      </c>
      <c r="E17" s="357"/>
      <c r="F17" s="357"/>
      <c r="G17" s="357"/>
      <c r="H17" s="357"/>
      <c r="I17" s="219">
        <f t="shared" si="1"/>
        <v>1</v>
      </c>
      <c r="J17" s="206" t="str">
        <f t="shared" si="0"/>
        <v>Seleccione</v>
      </c>
      <c r="K17" s="223" t="s">
        <v>5</v>
      </c>
      <c r="L17" s="34"/>
    </row>
    <row r="18" spans="2:12" ht="15.6">
      <c r="B18" s="352"/>
      <c r="C18" s="353"/>
      <c r="D18" s="357" t="s">
        <v>387</v>
      </c>
      <c r="E18" s="357"/>
      <c r="F18" s="357"/>
      <c r="G18" s="357"/>
      <c r="H18" s="357"/>
      <c r="I18" s="219">
        <f t="shared" si="1"/>
        <v>1</v>
      </c>
      <c r="J18" s="206" t="str">
        <f t="shared" si="0"/>
        <v>Seleccione</v>
      </c>
      <c r="K18" s="223" t="s">
        <v>5</v>
      </c>
      <c r="L18" s="34"/>
    </row>
    <row r="19" spans="2:12" ht="15.6">
      <c r="B19" s="352"/>
      <c r="C19" s="353"/>
      <c r="D19" s="357" t="s">
        <v>388</v>
      </c>
      <c r="E19" s="357"/>
      <c r="F19" s="357"/>
      <c r="G19" s="357"/>
      <c r="H19" s="357"/>
      <c r="I19" s="219">
        <f t="shared" si="1"/>
        <v>1</v>
      </c>
      <c r="J19" s="206" t="str">
        <f t="shared" si="0"/>
        <v>Seleccione</v>
      </c>
      <c r="K19" s="223" t="s">
        <v>5</v>
      </c>
      <c r="L19" s="34"/>
    </row>
    <row r="20" spans="2:12" ht="15.6">
      <c r="B20" s="352"/>
      <c r="C20" s="353"/>
      <c r="D20" s="357" t="s">
        <v>389</v>
      </c>
      <c r="E20" s="357"/>
      <c r="F20" s="357"/>
      <c r="G20" s="357"/>
      <c r="H20" s="357"/>
      <c r="I20" s="219">
        <f t="shared" si="1"/>
        <v>1</v>
      </c>
      <c r="J20" s="206" t="str">
        <f t="shared" si="0"/>
        <v>Seleccione</v>
      </c>
      <c r="K20" s="223" t="s">
        <v>5</v>
      </c>
      <c r="L20" s="34"/>
    </row>
    <row r="21" spans="2:12" ht="15.6">
      <c r="B21" s="352"/>
      <c r="C21" s="353"/>
      <c r="D21" s="357" t="s">
        <v>390</v>
      </c>
      <c r="E21" s="357"/>
      <c r="F21" s="357"/>
      <c r="G21" s="357"/>
      <c r="H21" s="357"/>
      <c r="I21" s="219">
        <f t="shared" si="1"/>
        <v>1</v>
      </c>
      <c r="J21" s="206" t="str">
        <f t="shared" si="0"/>
        <v>Seleccione</v>
      </c>
      <c r="K21" s="223" t="s">
        <v>5</v>
      </c>
      <c r="L21" s="34"/>
    </row>
    <row r="22" spans="2:12" ht="15.6">
      <c r="B22" s="352"/>
      <c r="C22" s="353"/>
      <c r="D22" s="357" t="s">
        <v>391</v>
      </c>
      <c r="E22" s="357"/>
      <c r="F22" s="357"/>
      <c r="G22" s="357"/>
      <c r="H22" s="357"/>
      <c r="I22" s="219">
        <f t="shared" si="1"/>
        <v>1</v>
      </c>
      <c r="J22" s="206" t="str">
        <f t="shared" si="0"/>
        <v>Seleccione</v>
      </c>
      <c r="K22" s="223" t="s">
        <v>5</v>
      </c>
      <c r="L22" s="34"/>
    </row>
    <row r="23" spans="2:12" ht="15.6">
      <c r="B23" s="352"/>
      <c r="C23" s="353"/>
      <c r="D23" s="357" t="s">
        <v>392</v>
      </c>
      <c r="E23" s="357"/>
      <c r="F23" s="357"/>
      <c r="G23" s="357"/>
      <c r="H23" s="357"/>
      <c r="I23" s="219">
        <f t="shared" si="1"/>
        <v>1</v>
      </c>
      <c r="J23" s="206" t="str">
        <f t="shared" si="0"/>
        <v>Seleccione</v>
      </c>
      <c r="K23" s="223" t="s">
        <v>5</v>
      </c>
      <c r="L23" s="34"/>
    </row>
    <row r="24" spans="2:12" ht="15.6">
      <c r="B24" s="352"/>
      <c r="C24" s="353"/>
      <c r="D24" s="366"/>
      <c r="E24" s="366"/>
      <c r="F24" s="366"/>
      <c r="G24" s="366"/>
      <c r="H24" s="366"/>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356" t="s">
        <v>393</v>
      </c>
      <c r="E26" s="356"/>
      <c r="F26" s="356"/>
      <c r="G26" s="356"/>
      <c r="H26" s="356"/>
      <c r="I26" s="218">
        <f t="shared" si="1"/>
        <v>1</v>
      </c>
      <c r="J26" s="206" t="str">
        <f t="shared" si="0"/>
        <v>Seleccione</v>
      </c>
      <c r="K26" s="225" t="s">
        <v>5</v>
      </c>
      <c r="L26" s="33"/>
    </row>
    <row r="27" spans="2:12" ht="14.85" customHeight="1">
      <c r="B27" s="352"/>
      <c r="C27" s="353"/>
      <c r="D27" s="357" t="s">
        <v>394</v>
      </c>
      <c r="E27" s="357"/>
      <c r="F27" s="357"/>
      <c r="G27" s="357"/>
      <c r="H27" s="357"/>
      <c r="I27" s="219">
        <f t="shared" si="1"/>
        <v>1</v>
      </c>
      <c r="J27" s="206" t="str">
        <f t="shared" si="0"/>
        <v>Seleccione</v>
      </c>
      <c r="K27" s="223" t="s">
        <v>5</v>
      </c>
      <c r="L27" s="34"/>
    </row>
    <row r="28" spans="2:12" ht="14.85" customHeight="1">
      <c r="B28" s="352"/>
      <c r="C28" s="353"/>
      <c r="D28" s="357" t="s">
        <v>395</v>
      </c>
      <c r="E28" s="357"/>
      <c r="F28" s="357"/>
      <c r="G28" s="357"/>
      <c r="H28" s="357"/>
      <c r="I28" s="219">
        <f t="shared" si="1"/>
        <v>1</v>
      </c>
      <c r="J28" s="206" t="str">
        <f t="shared" si="0"/>
        <v>Seleccione</v>
      </c>
      <c r="K28" s="223" t="s">
        <v>5</v>
      </c>
      <c r="L28" s="34"/>
    </row>
    <row r="29" spans="2:12" ht="15" customHeight="1">
      <c r="B29" s="352"/>
      <c r="C29" s="353"/>
      <c r="D29" s="357" t="s">
        <v>396</v>
      </c>
      <c r="E29" s="357"/>
      <c r="F29" s="357"/>
      <c r="G29" s="357"/>
      <c r="H29" s="357"/>
      <c r="I29" s="219">
        <f t="shared" si="1"/>
        <v>1</v>
      </c>
      <c r="J29" s="206" t="str">
        <f t="shared" si="0"/>
        <v>Seleccione</v>
      </c>
      <c r="K29" s="223" t="s">
        <v>5</v>
      </c>
      <c r="L29" s="34"/>
    </row>
    <row r="30" spans="2:12" ht="15.6">
      <c r="B30" s="352"/>
      <c r="C30" s="353"/>
      <c r="D30" s="366"/>
      <c r="E30" s="366"/>
      <c r="F30" s="366"/>
      <c r="G30" s="366"/>
      <c r="H30" s="366"/>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8" customHeight="1">
      <c r="B32" s="350" t="s">
        <v>261</v>
      </c>
      <c r="C32" s="351"/>
      <c r="D32" s="356" t="s">
        <v>397</v>
      </c>
      <c r="E32" s="356"/>
      <c r="F32" s="356"/>
      <c r="G32" s="356"/>
      <c r="H32" s="356"/>
      <c r="I32" s="218">
        <f t="shared" si="1"/>
        <v>1</v>
      </c>
      <c r="J32" s="206" t="str">
        <f t="shared" si="0"/>
        <v>Seleccione</v>
      </c>
      <c r="K32" s="225" t="s">
        <v>5</v>
      </c>
      <c r="L32" s="33"/>
    </row>
    <row r="33" spans="2:12" ht="19.350000000000001" customHeight="1">
      <c r="B33" s="352"/>
      <c r="C33" s="353"/>
      <c r="D33" s="357" t="s">
        <v>398</v>
      </c>
      <c r="E33" s="357"/>
      <c r="F33" s="357"/>
      <c r="G33" s="357"/>
      <c r="H33" s="357"/>
      <c r="I33" s="219">
        <f t="shared" si="1"/>
        <v>1</v>
      </c>
      <c r="J33" s="206" t="str">
        <f t="shared" si="0"/>
        <v>Seleccione</v>
      </c>
      <c r="K33" s="223" t="s">
        <v>5</v>
      </c>
      <c r="L33" s="34"/>
    </row>
    <row r="34" spans="2:12" ht="30" customHeight="1">
      <c r="B34" s="352"/>
      <c r="C34" s="353"/>
      <c r="D34" s="447" t="s">
        <v>399</v>
      </c>
      <c r="E34" s="447"/>
      <c r="F34" s="447"/>
      <c r="G34" s="447"/>
      <c r="H34" s="447"/>
      <c r="I34" s="219">
        <f t="shared" si="1"/>
        <v>1</v>
      </c>
      <c r="J34" s="206" t="str">
        <f t="shared" si="0"/>
        <v>Seleccione</v>
      </c>
      <c r="K34" s="223" t="s">
        <v>5</v>
      </c>
      <c r="L34" s="34"/>
    </row>
    <row r="35" spans="2:12" ht="19.350000000000001" customHeight="1">
      <c r="B35" s="352"/>
      <c r="C35" s="353"/>
      <c r="D35" s="357" t="s">
        <v>400</v>
      </c>
      <c r="E35" s="357"/>
      <c r="F35" s="357"/>
      <c r="G35" s="357"/>
      <c r="H35" s="357"/>
      <c r="I35" s="219">
        <f t="shared" si="1"/>
        <v>1</v>
      </c>
      <c r="J35" s="206" t="str">
        <f t="shared" si="0"/>
        <v>Seleccione</v>
      </c>
      <c r="K35" s="223" t="s">
        <v>5</v>
      </c>
      <c r="L35" s="34"/>
    </row>
    <row r="36" spans="2:12" ht="17.100000000000001" customHeight="1">
      <c r="B36" s="352"/>
      <c r="C36" s="353"/>
      <c r="D36" s="357" t="s">
        <v>401</v>
      </c>
      <c r="E36" s="357"/>
      <c r="F36" s="357"/>
      <c r="G36" s="357"/>
      <c r="H36" s="357"/>
      <c r="I36" s="219">
        <f t="shared" si="1"/>
        <v>1</v>
      </c>
      <c r="J36" s="206" t="str">
        <f t="shared" si="0"/>
        <v>Seleccione</v>
      </c>
      <c r="K36" s="223" t="s">
        <v>5</v>
      </c>
      <c r="L36" s="34"/>
    </row>
    <row r="37" spans="2:12" ht="19.350000000000001" customHeight="1">
      <c r="B37" s="352"/>
      <c r="C37" s="353"/>
      <c r="D37" s="357" t="s">
        <v>402</v>
      </c>
      <c r="E37" s="357"/>
      <c r="F37" s="357"/>
      <c r="G37" s="357"/>
      <c r="H37" s="357"/>
      <c r="I37" s="219">
        <f t="shared" si="1"/>
        <v>1</v>
      </c>
      <c r="J37" s="206" t="str">
        <f t="shared" si="0"/>
        <v>Seleccione</v>
      </c>
      <c r="K37" s="223" t="s">
        <v>5</v>
      </c>
      <c r="L37" s="34"/>
    </row>
    <row r="38" spans="2:12" ht="36" customHeight="1">
      <c r="B38" s="352"/>
      <c r="C38" s="353"/>
      <c r="D38" s="447" t="s">
        <v>403</v>
      </c>
      <c r="E38" s="447"/>
      <c r="F38" s="447"/>
      <c r="G38" s="447"/>
      <c r="H38" s="447"/>
      <c r="I38" s="219">
        <f t="shared" si="1"/>
        <v>1</v>
      </c>
      <c r="J38" s="206" t="str">
        <f t="shared" si="0"/>
        <v>Seleccione</v>
      </c>
      <c r="K38" s="223" t="s">
        <v>5</v>
      </c>
      <c r="L38" s="34"/>
    </row>
    <row r="39" spans="2:12" ht="21" customHeight="1">
      <c r="B39" s="352"/>
      <c r="C39" s="353"/>
      <c r="D39" s="357" t="s">
        <v>404</v>
      </c>
      <c r="E39" s="357"/>
      <c r="F39" s="357"/>
      <c r="G39" s="357"/>
      <c r="H39" s="357"/>
      <c r="I39" s="219">
        <f t="shared" si="1"/>
        <v>1</v>
      </c>
      <c r="J39" s="206" t="str">
        <f t="shared" si="0"/>
        <v>Seleccione</v>
      </c>
      <c r="K39" s="223" t="s">
        <v>5</v>
      </c>
      <c r="L39" s="34"/>
    </row>
    <row r="40" spans="2:12" ht="21" customHeight="1">
      <c r="B40" s="352"/>
      <c r="C40" s="353"/>
      <c r="D40" s="357" t="s">
        <v>405</v>
      </c>
      <c r="E40" s="357"/>
      <c r="F40" s="357"/>
      <c r="G40" s="357"/>
      <c r="H40" s="357"/>
      <c r="I40" s="219">
        <f t="shared" si="1"/>
        <v>1</v>
      </c>
      <c r="J40" s="206" t="str">
        <f t="shared" si="0"/>
        <v>Seleccione</v>
      </c>
      <c r="K40" s="223" t="s">
        <v>5</v>
      </c>
      <c r="L40" s="34"/>
    </row>
    <row r="41" spans="2:12" ht="18" customHeight="1">
      <c r="B41" s="352"/>
      <c r="C41" s="353"/>
      <c r="D41" s="357" t="s">
        <v>406</v>
      </c>
      <c r="E41" s="357"/>
      <c r="F41" s="357"/>
      <c r="G41" s="357"/>
      <c r="H41" s="357"/>
      <c r="I41" s="219">
        <f t="shared" si="1"/>
        <v>1</v>
      </c>
      <c r="J41" s="206" t="str">
        <f t="shared" si="0"/>
        <v>Seleccione</v>
      </c>
      <c r="K41" s="223" t="s">
        <v>5</v>
      </c>
      <c r="L41" s="34"/>
    </row>
    <row r="42" spans="2:12" ht="15" customHeight="1">
      <c r="B42" s="352"/>
      <c r="C42" s="353"/>
      <c r="D42" s="357" t="s">
        <v>407</v>
      </c>
      <c r="E42" s="357"/>
      <c r="F42" s="357"/>
      <c r="G42" s="357"/>
      <c r="H42" s="357"/>
      <c r="I42" s="219">
        <f t="shared" si="1"/>
        <v>1</v>
      </c>
      <c r="J42" s="206" t="str">
        <f t="shared" si="0"/>
        <v>Seleccione</v>
      </c>
      <c r="K42" s="223" t="s">
        <v>5</v>
      </c>
      <c r="L42" s="34"/>
    </row>
    <row r="43" spans="2:12" ht="15" customHeight="1">
      <c r="B43" s="352"/>
      <c r="C43" s="353"/>
      <c r="D43" s="357"/>
      <c r="E43" s="357"/>
      <c r="F43" s="357"/>
      <c r="G43" s="357"/>
      <c r="H43" s="357"/>
      <c r="I43" s="219">
        <f t="shared" si="1"/>
        <v>0</v>
      </c>
      <c r="J43" s="206">
        <f t="shared" si="0"/>
        <v>0</v>
      </c>
      <c r="K43" s="223" t="s">
        <v>5</v>
      </c>
      <c r="L43" s="34"/>
    </row>
    <row r="44" spans="2:12" ht="15" customHeight="1">
      <c r="B44" s="352"/>
      <c r="C44" s="353"/>
      <c r="D44" s="366"/>
      <c r="E44" s="366"/>
      <c r="F44" s="366"/>
      <c r="G44" s="366"/>
      <c r="H44" s="366"/>
      <c r="I44" s="219">
        <f t="shared" si="1"/>
        <v>0</v>
      </c>
      <c r="J44" s="206">
        <f t="shared" si="0"/>
        <v>0</v>
      </c>
      <c r="K44" s="223" t="s">
        <v>5</v>
      </c>
      <c r="L44" s="34"/>
    </row>
    <row r="45" spans="2:12" ht="20.100000000000001" customHeight="1" thickBot="1">
      <c r="B45" s="354"/>
      <c r="C45" s="355"/>
      <c r="D45" s="478"/>
      <c r="E45" s="478"/>
      <c r="F45" s="478"/>
      <c r="G45" s="478"/>
      <c r="H45" s="478"/>
      <c r="I45" s="220">
        <f t="shared" si="1"/>
        <v>0</v>
      </c>
      <c r="J45" s="206">
        <f t="shared" si="0"/>
        <v>0</v>
      </c>
      <c r="K45" s="224" t="s">
        <v>5</v>
      </c>
      <c r="L45" s="35"/>
    </row>
    <row r="46" spans="2:12" ht="14.45">
      <c r="B46" s="359"/>
      <c r="C46" s="359"/>
      <c r="D46" s="359"/>
      <c r="E46" s="359"/>
      <c r="F46" s="359"/>
      <c r="G46" s="359"/>
      <c r="H46" s="359"/>
      <c r="I46" s="359"/>
      <c r="J46" s="359"/>
      <c r="K46" s="359"/>
      <c r="L46" s="359"/>
    </row>
    <row r="47" spans="2:12" ht="16.350000000000001" customHeight="1">
      <c r="B47" s="113" t="s">
        <v>226</v>
      </c>
      <c r="C47" s="113" t="s">
        <v>227</v>
      </c>
      <c r="D47" s="400" t="s">
        <v>228</v>
      </c>
      <c r="E47" s="400"/>
      <c r="F47" s="400"/>
      <c r="G47" s="400"/>
      <c r="H47" s="400"/>
      <c r="I47" s="129"/>
      <c r="J47" s="129"/>
      <c r="K47" s="400" t="s">
        <v>229</v>
      </c>
      <c r="L47" s="400"/>
    </row>
    <row r="48" spans="2:12" ht="16.350000000000001" customHeight="1">
      <c r="B48" s="112"/>
      <c r="C48" s="114" t="str">
        <f>IF(B48=0," ",EDATE(B48,D48))</f>
        <v xml:space="preserve"> </v>
      </c>
      <c r="D48" s="401"/>
      <c r="E48" s="401"/>
      <c r="F48" s="401"/>
      <c r="G48" s="401"/>
      <c r="H48" s="401"/>
      <c r="I48" s="115"/>
      <c r="J48" s="115"/>
      <c r="K48" s="402" t="str">
        <f ca="1">IF(B48=0, " ", DATEDIF(B48,TODAY(),"m"))</f>
        <v xml:space="preserve"> </v>
      </c>
      <c r="L48" s="402"/>
    </row>
    <row r="49" spans="2:12" ht="12" customHeight="1" thickBot="1">
      <c r="B49" s="69"/>
      <c r="C49" s="69"/>
      <c r="D49" s="69"/>
      <c r="E49" s="69"/>
      <c r="F49" s="69"/>
      <c r="G49" s="69"/>
      <c r="H49" s="69"/>
      <c r="I49" s="163"/>
      <c r="J49" s="234"/>
      <c r="K49" s="69"/>
      <c r="L49" s="69"/>
    </row>
    <row r="50" spans="2:12" ht="16.350000000000001" customHeight="1">
      <c r="B50" s="350" t="s">
        <v>230</v>
      </c>
      <c r="C50" s="351"/>
      <c r="D50" s="351" t="s">
        <v>231</v>
      </c>
      <c r="E50" s="351"/>
      <c r="F50" s="351"/>
      <c r="G50" s="351"/>
      <c r="H50" s="351"/>
      <c r="I50" s="351"/>
      <c r="J50" s="351"/>
      <c r="K50" s="351"/>
      <c r="L50" s="383" t="s">
        <v>232</v>
      </c>
    </row>
    <row r="51" spans="2:12" ht="45" customHeight="1">
      <c r="B51" s="352"/>
      <c r="C51" s="353"/>
      <c r="D51" s="151" t="s">
        <v>233</v>
      </c>
      <c r="E51" s="151" t="s">
        <v>234</v>
      </c>
      <c r="F51" s="151" t="s">
        <v>235</v>
      </c>
      <c r="G51" s="151" t="s">
        <v>236</v>
      </c>
      <c r="H51" s="151" t="s">
        <v>237</v>
      </c>
      <c r="I51" s="29"/>
      <c r="J51" s="29"/>
      <c r="K51" s="151" t="s">
        <v>238</v>
      </c>
      <c r="L51" s="384"/>
    </row>
    <row r="52" spans="2:12" ht="47.85" customHeight="1">
      <c r="B52" s="467" t="s">
        <v>408</v>
      </c>
      <c r="C52" s="138" t="s">
        <v>409</v>
      </c>
      <c r="D52" s="55"/>
      <c r="E52" s="55"/>
      <c r="F52" s="55"/>
      <c r="G52" s="55"/>
      <c r="H52" s="55"/>
      <c r="I52" s="140"/>
      <c r="J52" s="140"/>
      <c r="K52" s="55"/>
      <c r="L52" s="34"/>
    </row>
    <row r="53" spans="2:12" ht="50.85" customHeight="1">
      <c r="B53" s="481"/>
      <c r="C53" s="138" t="s">
        <v>410</v>
      </c>
      <c r="D53" s="55"/>
      <c r="E53" s="55"/>
      <c r="F53" s="55"/>
      <c r="G53" s="55"/>
      <c r="H53" s="55"/>
      <c r="I53" s="55"/>
      <c r="J53" s="55"/>
      <c r="K53" s="55"/>
      <c r="L53" s="34"/>
    </row>
    <row r="54" spans="2:12" ht="50.85" customHeight="1">
      <c r="B54" s="481"/>
      <c r="C54" s="138" t="s">
        <v>411</v>
      </c>
      <c r="D54" s="55"/>
      <c r="E54" s="55"/>
      <c r="F54" s="55"/>
      <c r="G54" s="55"/>
      <c r="H54" s="55"/>
      <c r="I54" s="55"/>
      <c r="J54" s="55"/>
      <c r="K54" s="55"/>
      <c r="L54" s="34"/>
    </row>
    <row r="55" spans="2:12" ht="31.35" customHeight="1">
      <c r="B55" s="481"/>
      <c r="C55" s="159" t="s">
        <v>242</v>
      </c>
      <c r="D55" s="133" t="str">
        <f t="shared" ref="D55:E55" si="2">IFERROR((1-((ABS((D53-D52)-D54))/D52))," ")</f>
        <v xml:space="preserve"> </v>
      </c>
      <c r="E55" s="133" t="str">
        <f t="shared" si="2"/>
        <v xml:space="preserve"> </v>
      </c>
      <c r="F55" s="133" t="str">
        <f>IFERROR((1-((ABS((F53-F52)-F54))/F52))," ")</f>
        <v xml:space="preserve"> </v>
      </c>
      <c r="G55" s="133" t="str">
        <f t="shared" ref="G55:K55" si="3">IFERROR((1-((ABS((G53-G52)-G54))/G52))," ")</f>
        <v xml:space="preserve"> </v>
      </c>
      <c r="H55" s="133" t="str">
        <f t="shared" si="3"/>
        <v xml:space="preserve"> </v>
      </c>
      <c r="I55" s="133" t="str">
        <f t="shared" si="3"/>
        <v xml:space="preserve"> </v>
      </c>
      <c r="J55" s="133" t="str">
        <f t="shared" si="3"/>
        <v xml:space="preserve"> </v>
      </c>
      <c r="K55" s="133" t="str">
        <f t="shared" si="3"/>
        <v xml:space="preserve"> </v>
      </c>
      <c r="L55" s="34"/>
    </row>
    <row r="56" spans="2:12" ht="21.6" customHeight="1">
      <c r="B56" s="429" t="s">
        <v>245</v>
      </c>
      <c r="C56" s="430"/>
      <c r="D56" s="431"/>
      <c r="E56" s="431"/>
      <c r="F56" s="431"/>
      <c r="G56" s="431"/>
      <c r="H56" s="431"/>
      <c r="I56" s="431"/>
      <c r="J56" s="431"/>
      <c r="K56" s="431"/>
      <c r="L56" s="432"/>
    </row>
    <row r="57" spans="2:12" ht="45.6" customHeight="1" thickBot="1">
      <c r="B57" s="425" t="s">
        <v>246</v>
      </c>
      <c r="C57" s="426"/>
      <c r="D57" s="427" t="s">
        <v>412</v>
      </c>
      <c r="E57" s="427"/>
      <c r="F57" s="427"/>
      <c r="G57" s="427"/>
      <c r="H57" s="427"/>
      <c r="I57" s="427"/>
      <c r="J57" s="427"/>
      <c r="K57" s="427"/>
      <c r="L57" s="428"/>
    </row>
    <row r="58" spans="2:12" ht="12" customHeight="1" thickBot="1">
      <c r="B58" s="69"/>
      <c r="C58" s="69"/>
      <c r="D58" s="69"/>
      <c r="E58" s="69"/>
      <c r="F58" s="69"/>
      <c r="G58" s="69"/>
      <c r="H58" s="69"/>
      <c r="I58" s="69"/>
      <c r="J58" s="69"/>
      <c r="K58" s="69"/>
      <c r="L58" s="69"/>
    </row>
    <row r="59" spans="2:12" ht="16.350000000000001" customHeight="1">
      <c r="B59" s="350" t="s">
        <v>230</v>
      </c>
      <c r="C59" s="351"/>
      <c r="D59" s="351" t="s">
        <v>231</v>
      </c>
      <c r="E59" s="351"/>
      <c r="F59" s="351"/>
      <c r="G59" s="351"/>
      <c r="H59" s="351"/>
      <c r="I59" s="351"/>
      <c r="J59" s="351"/>
      <c r="K59" s="351"/>
      <c r="L59" s="383" t="s">
        <v>232</v>
      </c>
    </row>
    <row r="60" spans="2:12" ht="58.35" customHeight="1">
      <c r="B60" s="352"/>
      <c r="C60" s="353"/>
      <c r="D60" s="151" t="s">
        <v>233</v>
      </c>
      <c r="E60" s="151" t="s">
        <v>234</v>
      </c>
      <c r="F60" s="151" t="s">
        <v>235</v>
      </c>
      <c r="G60" s="151" t="s">
        <v>236</v>
      </c>
      <c r="H60" s="151" t="s">
        <v>237</v>
      </c>
      <c r="I60" s="151"/>
      <c r="J60" s="151"/>
      <c r="K60" s="151" t="s">
        <v>238</v>
      </c>
      <c r="L60" s="384"/>
    </row>
    <row r="61" spans="2:12" ht="30.95">
      <c r="B61" s="381" t="s">
        <v>413</v>
      </c>
      <c r="C61" s="138" t="s">
        <v>414</v>
      </c>
      <c r="D61" s="55"/>
      <c r="E61" s="55"/>
      <c r="F61" s="55"/>
      <c r="G61" s="55"/>
      <c r="H61" s="55"/>
      <c r="I61" s="55"/>
      <c r="J61" s="55"/>
      <c r="K61" s="55"/>
      <c r="L61" s="34"/>
    </row>
    <row r="62" spans="2:12" ht="15.6">
      <c r="B62" s="381"/>
      <c r="C62" s="138" t="s">
        <v>415</v>
      </c>
      <c r="D62" s="55"/>
      <c r="E62" s="55"/>
      <c r="F62" s="55"/>
      <c r="G62" s="55"/>
      <c r="H62" s="55"/>
      <c r="I62" s="55"/>
      <c r="J62" s="55"/>
      <c r="K62" s="55"/>
      <c r="L62" s="34"/>
    </row>
    <row r="63" spans="2:12" ht="15.95" thickBot="1">
      <c r="B63" s="382"/>
      <c r="C63" s="185" t="s">
        <v>242</v>
      </c>
      <c r="D63" s="187" t="str">
        <f>IFERROR(D61/D62," ")</f>
        <v xml:space="preserve"> </v>
      </c>
      <c r="E63" s="187" t="str">
        <f>IFERROR(E61/E62," ")</f>
        <v xml:space="preserve"> </v>
      </c>
      <c r="F63" s="187" t="str">
        <f t="shared" ref="F63:K63" si="4">IFERROR(F61/F62," ")</f>
        <v xml:space="preserve"> </v>
      </c>
      <c r="G63" s="187" t="str">
        <f t="shared" si="4"/>
        <v xml:space="preserve"> </v>
      </c>
      <c r="H63" s="187" t="str">
        <f t="shared" si="4"/>
        <v xml:space="preserve"> </v>
      </c>
      <c r="I63" s="187"/>
      <c r="J63" s="187"/>
      <c r="K63" s="187" t="str">
        <f t="shared" si="4"/>
        <v xml:space="preserve"> </v>
      </c>
      <c r="L63" s="72"/>
    </row>
    <row r="64" spans="2:12" ht="15.6">
      <c r="B64" s="479" t="s">
        <v>416</v>
      </c>
      <c r="C64" s="169" t="s">
        <v>417</v>
      </c>
      <c r="D64" s="260"/>
      <c r="E64" s="260"/>
      <c r="F64" s="260"/>
      <c r="G64" s="260"/>
      <c r="H64" s="260"/>
      <c r="I64" s="260"/>
      <c r="J64" s="260"/>
      <c r="K64" s="260"/>
      <c r="L64" s="33"/>
    </row>
    <row r="65" spans="2:14" ht="15.95" thickBot="1">
      <c r="B65" s="480"/>
      <c r="C65" s="168" t="s">
        <v>242</v>
      </c>
      <c r="D65" s="261">
        <f>IFERROR(D61*D64," ")</f>
        <v>0</v>
      </c>
      <c r="E65" s="261">
        <f t="shared" ref="E65:K65" si="5">IFERROR(E61*E64," ")</f>
        <v>0</v>
      </c>
      <c r="F65" s="261">
        <f t="shared" si="5"/>
        <v>0</v>
      </c>
      <c r="G65" s="261">
        <f t="shared" si="5"/>
        <v>0</v>
      </c>
      <c r="H65" s="261">
        <f t="shared" si="5"/>
        <v>0</v>
      </c>
      <c r="I65" s="261">
        <f t="shared" si="5"/>
        <v>0</v>
      </c>
      <c r="J65" s="261">
        <f t="shared" si="5"/>
        <v>0</v>
      </c>
      <c r="K65" s="261">
        <f t="shared" si="5"/>
        <v>0</v>
      </c>
      <c r="L65" s="35"/>
    </row>
    <row r="66" spans="2:14" ht="24" customHeight="1">
      <c r="B66" s="387" t="s">
        <v>245</v>
      </c>
      <c r="C66" s="388"/>
      <c r="D66" s="389"/>
      <c r="E66" s="389"/>
      <c r="F66" s="389"/>
      <c r="G66" s="389"/>
      <c r="H66" s="389"/>
      <c r="I66" s="389"/>
      <c r="J66" s="389"/>
      <c r="K66" s="389"/>
      <c r="L66" s="390"/>
    </row>
    <row r="67" spans="2:14" ht="45.6" customHeight="1" thickBot="1">
      <c r="B67" s="425" t="s">
        <v>246</v>
      </c>
      <c r="C67" s="426"/>
      <c r="D67" s="427" t="s">
        <v>466</v>
      </c>
      <c r="E67" s="427"/>
      <c r="F67" s="427"/>
      <c r="G67" s="427"/>
      <c r="H67" s="427"/>
      <c r="I67" s="427"/>
      <c r="J67" s="427"/>
      <c r="K67" s="427"/>
      <c r="L67" s="428"/>
    </row>
    <row r="68" spans="2:14" ht="25.35" customHeight="1">
      <c r="B68" s="527"/>
      <c r="C68" s="527"/>
      <c r="D68" s="527"/>
      <c r="E68" s="527"/>
      <c r="F68" s="527"/>
      <c r="G68" s="527"/>
      <c r="H68" s="527"/>
      <c r="I68" s="527"/>
      <c r="J68" s="527"/>
      <c r="K68" s="527"/>
      <c r="L68" s="527"/>
      <c r="M68" s="47"/>
    </row>
    <row r="69" spans="2:14" ht="16.350000000000001" customHeight="1">
      <c r="M69" s="68"/>
      <c r="N69" s="68"/>
    </row>
    <row r="70" spans="2:14" ht="15.6" customHeight="1">
      <c r="M70" s="68"/>
      <c r="N70" s="68"/>
    </row>
    <row r="71" spans="2:14" ht="31.15" hidden="1" customHeight="1"/>
    <row r="72" spans="2:14" ht="15" thickBot="1"/>
    <row r="73" spans="2:14" ht="14.45">
      <c r="I73" s="32"/>
      <c r="J73" s="44"/>
    </row>
    <row r="74" spans="2:14" ht="14.45"/>
    <row r="75" spans="2:14" ht="14.45">
      <c r="I75" s="63"/>
      <c r="J75" s="44"/>
    </row>
    <row r="76" spans="2:14" ht="16.149999999999999" customHeight="1"/>
    <row r="77" spans="2:14" ht="16.149999999999999" customHeight="1"/>
    <row r="78" spans="2:14" ht="14.45"/>
    <row r="79" spans="2:14" ht="14.45"/>
    <row r="80" spans="2:14" ht="14.45"/>
    <row r="81" ht="14.45"/>
    <row r="82" ht="14.45"/>
    <row r="83" ht="14.45" hidden="1"/>
    <row r="84" ht="14.45" hidden="1"/>
    <row r="85" ht="14.45" hidden="1"/>
    <row r="86" ht="14.85" customHeight="1"/>
    <row r="87" ht="14.85" customHeight="1"/>
    <row r="88" ht="14.85" customHeight="1"/>
    <row r="89" ht="14.85" customHeight="1"/>
    <row r="90" ht="14.85" customHeight="1"/>
    <row r="91" ht="14.85" customHeight="1"/>
  </sheetData>
  <mergeCells count="72">
    <mergeCell ref="B56:C56"/>
    <mergeCell ref="D56:L56"/>
    <mergeCell ref="B57:C57"/>
    <mergeCell ref="D57:L57"/>
    <mergeCell ref="B68:L68"/>
    <mergeCell ref="B66:C66"/>
    <mergeCell ref="D66:L66"/>
    <mergeCell ref="B59:C60"/>
    <mergeCell ref="D59:K59"/>
    <mergeCell ref="L59:L60"/>
    <mergeCell ref="B61:B63"/>
    <mergeCell ref="B64:B65"/>
    <mergeCell ref="B67:C67"/>
    <mergeCell ref="D67:L67"/>
    <mergeCell ref="B50:C51"/>
    <mergeCell ref="D50:K50"/>
    <mergeCell ref="L50:L51"/>
    <mergeCell ref="B52:B55"/>
    <mergeCell ref="D45:H45"/>
    <mergeCell ref="B46:L46"/>
    <mergeCell ref="D47:H47"/>
    <mergeCell ref="K47:L47"/>
    <mergeCell ref="D48:H48"/>
    <mergeCell ref="K48:L48"/>
    <mergeCell ref="D31:H31"/>
    <mergeCell ref="B32:C45"/>
    <mergeCell ref="D32:H32"/>
    <mergeCell ref="D33:H33"/>
    <mergeCell ref="D34:H34"/>
    <mergeCell ref="D35:H35"/>
    <mergeCell ref="D36:H36"/>
    <mergeCell ref="D37:H37"/>
    <mergeCell ref="D38:H38"/>
    <mergeCell ref="D39:H39"/>
    <mergeCell ref="D40:H40"/>
    <mergeCell ref="D41:H41"/>
    <mergeCell ref="D42:H42"/>
    <mergeCell ref="D43:H43"/>
    <mergeCell ref="D44:H44"/>
    <mergeCell ref="D22:H22"/>
    <mergeCell ref="D23:H23"/>
    <mergeCell ref="D24:H24"/>
    <mergeCell ref="D25:H25"/>
    <mergeCell ref="B26:C31"/>
    <mergeCell ref="D26:H26"/>
    <mergeCell ref="D27:H27"/>
    <mergeCell ref="D28:H28"/>
    <mergeCell ref="D29:H29"/>
    <mergeCell ref="D30:H30"/>
    <mergeCell ref="B13:C25"/>
    <mergeCell ref="D13:H13"/>
    <mergeCell ref="D14:H14"/>
    <mergeCell ref="D15:H15"/>
    <mergeCell ref="D16:H16"/>
    <mergeCell ref="D17:H17"/>
    <mergeCell ref="D18:H18"/>
    <mergeCell ref="D19:H19"/>
    <mergeCell ref="D20:H20"/>
    <mergeCell ref="D21:H21"/>
    <mergeCell ref="B9:C9"/>
    <mergeCell ref="D9:L9"/>
    <mergeCell ref="B10:C10"/>
    <mergeCell ref="D10:L10"/>
    <mergeCell ref="B11:L11"/>
    <mergeCell ref="B12:H12"/>
    <mergeCell ref="B8:C8"/>
    <mergeCell ref="D8:L8"/>
    <mergeCell ref="B1:L1"/>
    <mergeCell ref="B2:L2"/>
    <mergeCell ref="B4:C4"/>
    <mergeCell ref="B5:C5"/>
    <mergeCell ref="B6:C6"/>
  </mergeCells>
  <conditionalFormatting sqref="D10:E10">
    <cfRule type="dataBar" priority="1">
      <dataBar>
        <cfvo type="num" val="0"/>
        <cfvo type="num" val="1"/>
        <color rgb="FF6DBEB5"/>
      </dataBar>
      <extLst>
        <ext xmlns:x14="http://schemas.microsoft.com/office/spreadsheetml/2009/9/main" uri="{B025F937-C7B1-47D3-B67F-A62EFF666E3E}">
          <x14:id>{6EE3E036-C7B3-4172-8CF8-9F08B8AF01D3}</x14:id>
        </ext>
      </extLst>
    </cfRule>
  </conditionalFormatting>
  <dataValidations count="1">
    <dataValidation type="list" allowBlank="1" showInputMessage="1" showErrorMessage="1" sqref="K13:K45" xr:uid="{88626081-35CE-4E42-87E6-58EF86FA94DF}">
      <formula1>"Seleccione, SI,NO, NoAplica"</formula1>
    </dataValidation>
  </dataValidations>
  <hyperlinks>
    <hyperlink ref="M56:N56" location="'2. Definamos '!A1" display="Volver" xr:uid="{89D1A6AF-A422-4645-BA0B-DE884A5748B4}"/>
    <hyperlink ref="M66:N66" location="'2. Definamos '!A1" display="Volver" xr:uid="{61A4123C-4E84-446E-89A9-B634648FAF6C}"/>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6EE3E036-C7B3-4172-8CF8-9F08B8AF01D3}">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EE7C0-F036-437D-B66F-0D82DB3CB453}">
  <sheetPr>
    <tabColor rgb="FFD0F1EF"/>
  </sheetPr>
  <dimension ref="A1:R89"/>
  <sheetViews>
    <sheetView showGridLines="0" topLeftCell="A36" zoomScale="52" zoomScaleNormal="120" workbookViewId="0">
      <selection activeCell="K46" sqref="K46:L46"/>
    </sheetView>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419</v>
      </c>
      <c r="E6" s="161"/>
      <c r="F6" s="61"/>
      <c r="G6" s="61"/>
      <c r="H6" s="61"/>
      <c r="I6" s="61"/>
      <c r="J6" s="61"/>
      <c r="K6" s="61"/>
      <c r="L6" s="62"/>
    </row>
    <row r="7" spans="2:18" ht="14.45"/>
    <row r="8" spans="2:18" ht="15" thickBot="1"/>
    <row r="9" spans="2:18" ht="16.350000000000001" customHeight="1">
      <c r="B9" s="335" t="s">
        <v>190</v>
      </c>
      <c r="C9" s="335"/>
      <c r="D9" s="473" t="s">
        <v>339</v>
      </c>
      <c r="E9" s="473"/>
      <c r="F9" s="473"/>
      <c r="G9" s="473"/>
      <c r="H9" s="473"/>
      <c r="I9" s="473"/>
      <c r="J9" s="473"/>
      <c r="K9" s="473"/>
      <c r="L9" s="474"/>
    </row>
    <row r="10" spans="2:18" ht="47.1" customHeight="1" thickBot="1">
      <c r="B10" s="335" t="s">
        <v>255</v>
      </c>
      <c r="C10" s="335"/>
      <c r="D10" s="410" t="s">
        <v>420</v>
      </c>
      <c r="E10" s="410"/>
      <c r="F10" s="410"/>
      <c r="G10" s="410"/>
      <c r="H10" s="410"/>
      <c r="I10" s="410"/>
      <c r="J10" s="410"/>
      <c r="K10" s="410"/>
      <c r="L10" s="411"/>
    </row>
    <row r="11" spans="2:18" ht="27" customHeight="1" thickBot="1">
      <c r="B11" s="335" t="s">
        <v>194</v>
      </c>
      <c r="C11" s="335"/>
      <c r="D11" s="348">
        <f>COUNTIF(J14:J43,"SI")/COUNTIF(I14:I43,1)</f>
        <v>0</v>
      </c>
      <c r="E11" s="348"/>
      <c r="F11" s="348"/>
      <c r="G11" s="348"/>
      <c r="H11" s="348"/>
      <c r="I11" s="348"/>
      <c r="J11" s="348"/>
      <c r="K11" s="348"/>
      <c r="L11" s="349"/>
      <c r="N11" s="65">
        <f>D11</f>
        <v>0</v>
      </c>
    </row>
    <row r="12" spans="2:18" ht="8.1" customHeight="1" thickBot="1">
      <c r="B12" s="359"/>
      <c r="C12" s="359"/>
      <c r="D12" s="359"/>
      <c r="E12" s="359"/>
      <c r="F12" s="359"/>
      <c r="G12" s="359"/>
      <c r="H12" s="359"/>
      <c r="I12" s="359"/>
      <c r="J12" s="359"/>
      <c r="K12" s="359"/>
      <c r="L12" s="359"/>
    </row>
    <row r="13" spans="2:18" ht="15.95" thickBot="1">
      <c r="B13" s="441" t="s">
        <v>195</v>
      </c>
      <c r="C13" s="442"/>
      <c r="D13" s="442"/>
      <c r="E13" s="442"/>
      <c r="F13" s="442"/>
      <c r="G13" s="442"/>
      <c r="H13" s="443"/>
      <c r="I13" s="70"/>
      <c r="J13" s="70"/>
      <c r="K13" s="30" t="s">
        <v>196</v>
      </c>
      <c r="L13" s="31" t="s">
        <v>197</v>
      </c>
    </row>
    <row r="14" spans="2:18" ht="15" customHeight="1">
      <c r="B14" s="350" t="s">
        <v>198</v>
      </c>
      <c r="C14" s="351"/>
      <c r="D14" s="356" t="s">
        <v>342</v>
      </c>
      <c r="E14" s="356"/>
      <c r="F14" s="356"/>
      <c r="G14" s="356"/>
      <c r="H14" s="356"/>
      <c r="I14" s="218">
        <f>IF(D14&lt;&gt;"",IF(OR(K14="NO",K14="SI",K14="Seleccione"),1,0),0)</f>
        <v>1</v>
      </c>
      <c r="J14" s="206" t="str">
        <f t="shared" ref="J14:J43" si="0">IF(D14="",0,K14)</f>
        <v>Seleccione</v>
      </c>
      <c r="K14" s="225" t="s">
        <v>5</v>
      </c>
      <c r="L14" s="33"/>
    </row>
    <row r="15" spans="2:18" ht="15" customHeight="1">
      <c r="B15" s="352"/>
      <c r="C15" s="353"/>
      <c r="D15" s="357" t="s">
        <v>341</v>
      </c>
      <c r="E15" s="357"/>
      <c r="F15" s="357"/>
      <c r="G15" s="357"/>
      <c r="H15" s="357"/>
      <c r="I15" s="219">
        <f t="shared" ref="I15:I43" si="1">IF(D15&lt;&gt;"",IF(OR(K15="NO",K15="SI",K15="Seleccione"),1,0),0)</f>
        <v>1</v>
      </c>
      <c r="J15" s="206" t="str">
        <f t="shared" si="0"/>
        <v>Seleccione</v>
      </c>
      <c r="K15" s="223" t="s">
        <v>5</v>
      </c>
      <c r="L15" s="34"/>
    </row>
    <row r="16" spans="2:18" ht="15" customHeight="1">
      <c r="B16" s="352"/>
      <c r="C16" s="353"/>
      <c r="D16" s="357" t="s">
        <v>343</v>
      </c>
      <c r="E16" s="357"/>
      <c r="F16" s="357"/>
      <c r="G16" s="357"/>
      <c r="H16" s="357"/>
      <c r="I16" s="219">
        <f t="shared" si="1"/>
        <v>1</v>
      </c>
      <c r="J16" s="206" t="str">
        <f t="shared" si="0"/>
        <v>Seleccione</v>
      </c>
      <c r="K16" s="223" t="s">
        <v>5</v>
      </c>
      <c r="L16" s="34"/>
    </row>
    <row r="17" spans="2:12" ht="15" customHeight="1">
      <c r="B17" s="352"/>
      <c r="C17" s="353"/>
      <c r="D17" s="357" t="s">
        <v>344</v>
      </c>
      <c r="E17" s="357"/>
      <c r="F17" s="357"/>
      <c r="G17" s="357"/>
      <c r="H17" s="357"/>
      <c r="I17" s="219">
        <f t="shared" si="1"/>
        <v>1</v>
      </c>
      <c r="J17" s="206" t="str">
        <f t="shared" si="0"/>
        <v>Seleccione</v>
      </c>
      <c r="K17" s="223" t="s">
        <v>5</v>
      </c>
      <c r="L17" s="34"/>
    </row>
    <row r="18" spans="2:12" ht="15" customHeight="1">
      <c r="B18" s="352"/>
      <c r="C18" s="353"/>
      <c r="D18" s="357" t="s">
        <v>386</v>
      </c>
      <c r="E18" s="357"/>
      <c r="F18" s="357"/>
      <c r="G18" s="357"/>
      <c r="H18" s="357"/>
      <c r="I18" s="219">
        <f t="shared" si="1"/>
        <v>1</v>
      </c>
      <c r="J18" s="206" t="str">
        <f t="shared" si="0"/>
        <v>Seleccione</v>
      </c>
      <c r="K18" s="223" t="s">
        <v>5</v>
      </c>
      <c r="L18" s="34"/>
    </row>
    <row r="19" spans="2:12" ht="15.6">
      <c r="B19" s="352"/>
      <c r="C19" s="353"/>
      <c r="D19" s="357" t="s">
        <v>387</v>
      </c>
      <c r="E19" s="357"/>
      <c r="F19" s="357"/>
      <c r="G19" s="357"/>
      <c r="H19" s="357"/>
      <c r="I19" s="219">
        <f t="shared" si="1"/>
        <v>1</v>
      </c>
      <c r="J19" s="206" t="str">
        <f t="shared" si="0"/>
        <v>Seleccione</v>
      </c>
      <c r="K19" s="223" t="s">
        <v>5</v>
      </c>
      <c r="L19" s="34"/>
    </row>
    <row r="20" spans="2:12" ht="15.6">
      <c r="B20" s="352"/>
      <c r="C20" s="353"/>
      <c r="D20" s="357" t="s">
        <v>390</v>
      </c>
      <c r="E20" s="357"/>
      <c r="F20" s="357"/>
      <c r="G20" s="357"/>
      <c r="H20" s="357"/>
      <c r="I20" s="219">
        <f t="shared" si="1"/>
        <v>1</v>
      </c>
      <c r="J20" s="206" t="str">
        <f t="shared" si="0"/>
        <v>Seleccione</v>
      </c>
      <c r="K20" s="223" t="s">
        <v>5</v>
      </c>
      <c r="L20" s="34"/>
    </row>
    <row r="21" spans="2:12" ht="15.6">
      <c r="B21" s="352"/>
      <c r="C21" s="353"/>
      <c r="D21" s="357" t="s">
        <v>421</v>
      </c>
      <c r="E21" s="357"/>
      <c r="F21" s="357"/>
      <c r="G21" s="357"/>
      <c r="H21" s="357"/>
      <c r="I21" s="219">
        <f t="shared" si="1"/>
        <v>1</v>
      </c>
      <c r="J21" s="206" t="str">
        <f t="shared" si="0"/>
        <v>Seleccione</v>
      </c>
      <c r="K21" s="223" t="s">
        <v>5</v>
      </c>
      <c r="L21" s="34"/>
    </row>
    <row r="22" spans="2:12" ht="15" customHeight="1">
      <c r="B22" s="352"/>
      <c r="C22" s="353"/>
      <c r="D22" s="357" t="s">
        <v>392</v>
      </c>
      <c r="E22" s="357"/>
      <c r="F22" s="357"/>
      <c r="G22" s="357"/>
      <c r="H22" s="357"/>
      <c r="I22" s="219">
        <f t="shared" si="1"/>
        <v>1</v>
      </c>
      <c r="J22" s="206" t="str">
        <f t="shared" si="0"/>
        <v>Seleccione</v>
      </c>
      <c r="K22" s="223" t="s">
        <v>5</v>
      </c>
      <c r="L22" s="34"/>
    </row>
    <row r="23" spans="2:12" ht="15" customHeight="1">
      <c r="B23" s="352"/>
      <c r="C23" s="353"/>
      <c r="D23" s="357"/>
      <c r="E23" s="357"/>
      <c r="F23" s="357"/>
      <c r="G23" s="357"/>
      <c r="H23" s="357"/>
      <c r="I23" s="219">
        <f t="shared" si="1"/>
        <v>0</v>
      </c>
      <c r="J23" s="206">
        <f t="shared" si="0"/>
        <v>0</v>
      </c>
      <c r="K23" s="223" t="s">
        <v>5</v>
      </c>
      <c r="L23" s="34"/>
    </row>
    <row r="24" spans="2:12" ht="15" customHeight="1">
      <c r="B24" s="352"/>
      <c r="C24" s="353"/>
      <c r="D24" s="357"/>
      <c r="E24" s="357"/>
      <c r="F24" s="357"/>
      <c r="G24" s="357"/>
      <c r="H24" s="357"/>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461" t="s">
        <v>393</v>
      </c>
      <c r="E26" s="461"/>
      <c r="F26" s="461"/>
      <c r="G26" s="461"/>
      <c r="H26" s="461"/>
      <c r="I26" s="218">
        <f t="shared" si="1"/>
        <v>1</v>
      </c>
      <c r="J26" s="206" t="str">
        <f t="shared" si="0"/>
        <v>Seleccione</v>
      </c>
      <c r="K26" s="225" t="s">
        <v>5</v>
      </c>
      <c r="L26" s="33"/>
    </row>
    <row r="27" spans="2:12" ht="15.6">
      <c r="B27" s="352"/>
      <c r="C27" s="353"/>
      <c r="D27" s="447" t="s">
        <v>422</v>
      </c>
      <c r="E27" s="447"/>
      <c r="F27" s="447"/>
      <c r="G27" s="447"/>
      <c r="H27" s="447"/>
      <c r="I27" s="219">
        <f t="shared" si="1"/>
        <v>1</v>
      </c>
      <c r="J27" s="206" t="str">
        <f t="shared" si="0"/>
        <v>Seleccione</v>
      </c>
      <c r="K27" s="223" t="s">
        <v>5</v>
      </c>
      <c r="L27" s="34"/>
    </row>
    <row r="28" spans="2:12" ht="15.6" customHeight="1">
      <c r="B28" s="352"/>
      <c r="C28" s="353"/>
      <c r="D28" s="447" t="s">
        <v>394</v>
      </c>
      <c r="E28" s="447"/>
      <c r="F28" s="447"/>
      <c r="G28" s="447"/>
      <c r="H28" s="447"/>
      <c r="I28" s="219">
        <f t="shared" si="1"/>
        <v>1</v>
      </c>
      <c r="J28" s="206" t="str">
        <f t="shared" si="0"/>
        <v>Seleccione</v>
      </c>
      <c r="K28" s="223" t="s">
        <v>5</v>
      </c>
      <c r="L28" s="34"/>
    </row>
    <row r="29" spans="2:12" ht="15" customHeight="1">
      <c r="B29" s="352"/>
      <c r="C29" s="353"/>
      <c r="D29" s="357" t="s">
        <v>395</v>
      </c>
      <c r="E29" s="357"/>
      <c r="F29" s="357"/>
      <c r="G29" s="357"/>
      <c r="H29" s="357"/>
      <c r="I29" s="219">
        <f t="shared" si="1"/>
        <v>1</v>
      </c>
      <c r="J29" s="206" t="str">
        <f t="shared" si="0"/>
        <v>Seleccione</v>
      </c>
      <c r="K29" s="223" t="s">
        <v>5</v>
      </c>
      <c r="L29" s="34"/>
    </row>
    <row r="30" spans="2:12" ht="15" customHeight="1">
      <c r="B30" s="352"/>
      <c r="C30" s="353"/>
      <c r="D30" s="357"/>
      <c r="E30" s="357"/>
      <c r="F30" s="357"/>
      <c r="G30" s="357"/>
      <c r="H30" s="357"/>
      <c r="I30" s="219">
        <f t="shared" si="1"/>
        <v>0</v>
      </c>
      <c r="J30" s="206">
        <f t="shared" si="0"/>
        <v>0</v>
      </c>
      <c r="K30" s="223" t="s">
        <v>5</v>
      </c>
      <c r="L30" s="34"/>
    </row>
    <row r="31" spans="2:12" ht="15.95" thickBot="1">
      <c r="B31" s="354"/>
      <c r="C31" s="355"/>
      <c r="D31" s="484"/>
      <c r="E31" s="484"/>
      <c r="F31" s="484"/>
      <c r="G31" s="484"/>
      <c r="H31" s="484"/>
      <c r="I31" s="220">
        <f t="shared" si="1"/>
        <v>0</v>
      </c>
      <c r="J31" s="206">
        <f t="shared" si="0"/>
        <v>0</v>
      </c>
      <c r="K31" s="224" t="s">
        <v>5</v>
      </c>
      <c r="L31" s="35"/>
    </row>
    <row r="32" spans="2:12" ht="15" customHeight="1">
      <c r="B32" s="350" t="s">
        <v>261</v>
      </c>
      <c r="C32" s="351"/>
      <c r="D32" s="356" t="s">
        <v>423</v>
      </c>
      <c r="E32" s="356"/>
      <c r="F32" s="356"/>
      <c r="G32" s="356"/>
      <c r="H32" s="356"/>
      <c r="I32" s="218">
        <f t="shared" si="1"/>
        <v>1</v>
      </c>
      <c r="J32" s="206" t="str">
        <f t="shared" si="0"/>
        <v>Seleccione</v>
      </c>
      <c r="K32" s="225" t="s">
        <v>5</v>
      </c>
      <c r="L32" s="33"/>
    </row>
    <row r="33" spans="2:12" ht="15.6">
      <c r="B33" s="352"/>
      <c r="C33" s="353"/>
      <c r="D33" s="357" t="s">
        <v>424</v>
      </c>
      <c r="E33" s="357"/>
      <c r="F33" s="357"/>
      <c r="G33" s="357"/>
      <c r="H33" s="357"/>
      <c r="I33" s="219">
        <f t="shared" si="1"/>
        <v>1</v>
      </c>
      <c r="J33" s="206" t="str">
        <f t="shared" si="0"/>
        <v>Seleccione</v>
      </c>
      <c r="K33" s="223" t="s">
        <v>5</v>
      </c>
      <c r="L33" s="34"/>
    </row>
    <row r="34" spans="2:12" ht="15.6">
      <c r="B34" s="352"/>
      <c r="C34" s="353"/>
      <c r="D34" s="357" t="s">
        <v>425</v>
      </c>
      <c r="E34" s="357"/>
      <c r="F34" s="357"/>
      <c r="G34" s="357"/>
      <c r="H34" s="357"/>
      <c r="I34" s="219">
        <f t="shared" si="1"/>
        <v>1</v>
      </c>
      <c r="J34" s="206" t="str">
        <f t="shared" si="0"/>
        <v>Seleccione</v>
      </c>
      <c r="K34" s="223" t="s">
        <v>5</v>
      </c>
      <c r="L34" s="34"/>
    </row>
    <row r="35" spans="2:12" ht="15.6">
      <c r="B35" s="352"/>
      <c r="C35" s="353"/>
      <c r="D35" s="357" t="s">
        <v>426</v>
      </c>
      <c r="E35" s="357"/>
      <c r="F35" s="357"/>
      <c r="G35" s="357"/>
      <c r="H35" s="357"/>
      <c r="I35" s="219">
        <f t="shared" si="1"/>
        <v>1</v>
      </c>
      <c r="J35" s="206" t="str">
        <f t="shared" si="0"/>
        <v>Seleccione</v>
      </c>
      <c r="K35" s="223" t="s">
        <v>5</v>
      </c>
      <c r="L35" s="34"/>
    </row>
    <row r="36" spans="2:12" ht="15.6">
      <c r="B36" s="352"/>
      <c r="C36" s="353"/>
      <c r="D36" s="357" t="s">
        <v>427</v>
      </c>
      <c r="E36" s="357"/>
      <c r="F36" s="357"/>
      <c r="G36" s="357"/>
      <c r="H36" s="357"/>
      <c r="I36" s="219">
        <f t="shared" si="1"/>
        <v>1</v>
      </c>
      <c r="J36" s="206" t="str">
        <f t="shared" si="0"/>
        <v>Seleccione</v>
      </c>
      <c r="K36" s="223" t="s">
        <v>5</v>
      </c>
      <c r="L36" s="34"/>
    </row>
    <row r="37" spans="2:12" ht="29.85" customHeight="1">
      <c r="B37" s="352"/>
      <c r="C37" s="353"/>
      <c r="D37" s="447" t="s">
        <v>428</v>
      </c>
      <c r="E37" s="447"/>
      <c r="F37" s="447"/>
      <c r="G37" s="447"/>
      <c r="H37" s="447"/>
      <c r="I37" s="219">
        <f t="shared" si="1"/>
        <v>1</v>
      </c>
      <c r="J37" s="206" t="str">
        <f t="shared" si="0"/>
        <v>Seleccione</v>
      </c>
      <c r="K37" s="223" t="s">
        <v>5</v>
      </c>
      <c r="L37" s="34"/>
    </row>
    <row r="38" spans="2:12" ht="15.6">
      <c r="B38" s="352"/>
      <c r="C38" s="353"/>
      <c r="D38" s="357" t="s">
        <v>429</v>
      </c>
      <c r="E38" s="357"/>
      <c r="F38" s="357"/>
      <c r="G38" s="357"/>
      <c r="H38" s="357"/>
      <c r="I38" s="219">
        <f t="shared" si="1"/>
        <v>1</v>
      </c>
      <c r="J38" s="206" t="str">
        <f t="shared" si="0"/>
        <v>Seleccione</v>
      </c>
      <c r="K38" s="223" t="s">
        <v>5</v>
      </c>
      <c r="L38" s="34"/>
    </row>
    <row r="39" spans="2:12" ht="15.6">
      <c r="B39" s="352"/>
      <c r="C39" s="353"/>
      <c r="D39" s="357" t="s">
        <v>430</v>
      </c>
      <c r="E39" s="357"/>
      <c r="F39" s="357"/>
      <c r="G39" s="357"/>
      <c r="H39" s="357"/>
      <c r="I39" s="219">
        <f t="shared" si="1"/>
        <v>1</v>
      </c>
      <c r="J39" s="206" t="str">
        <f t="shared" si="0"/>
        <v>Seleccione</v>
      </c>
      <c r="K39" s="223" t="s">
        <v>5</v>
      </c>
      <c r="L39" s="34"/>
    </row>
    <row r="40" spans="2:12" ht="15.6">
      <c r="B40" s="352"/>
      <c r="C40" s="353"/>
      <c r="D40" s="357" t="s">
        <v>431</v>
      </c>
      <c r="E40" s="357"/>
      <c r="F40" s="357"/>
      <c r="G40" s="357"/>
      <c r="H40" s="357"/>
      <c r="I40" s="219">
        <f t="shared" si="1"/>
        <v>1</v>
      </c>
      <c r="J40" s="206" t="str">
        <f t="shared" si="0"/>
        <v>Seleccione</v>
      </c>
      <c r="K40" s="223" t="s">
        <v>5</v>
      </c>
      <c r="L40" s="34"/>
    </row>
    <row r="41" spans="2:12" ht="16.350000000000001" customHeight="1">
      <c r="B41" s="352"/>
      <c r="C41" s="353"/>
      <c r="D41" s="357" t="s">
        <v>432</v>
      </c>
      <c r="E41" s="357"/>
      <c r="F41" s="357"/>
      <c r="G41" s="357"/>
      <c r="H41" s="357"/>
      <c r="I41" s="219">
        <f t="shared" si="1"/>
        <v>1</v>
      </c>
      <c r="J41" s="206" t="str">
        <f t="shared" si="0"/>
        <v>Seleccione</v>
      </c>
      <c r="K41" s="223" t="s">
        <v>5</v>
      </c>
      <c r="L41" s="34"/>
    </row>
    <row r="42" spans="2:12" ht="15.6">
      <c r="B42" s="352"/>
      <c r="C42" s="353"/>
      <c r="D42" s="357" t="s">
        <v>433</v>
      </c>
      <c r="E42" s="357"/>
      <c r="F42" s="357"/>
      <c r="G42" s="357"/>
      <c r="H42" s="357"/>
      <c r="I42" s="219">
        <f t="shared" si="1"/>
        <v>1</v>
      </c>
      <c r="J42" s="206" t="str">
        <f t="shared" si="0"/>
        <v>Seleccione</v>
      </c>
      <c r="K42" s="223" t="s">
        <v>5</v>
      </c>
      <c r="L42" s="34"/>
    </row>
    <row r="43" spans="2:12" ht="15.95" thickBot="1">
      <c r="B43" s="354"/>
      <c r="C43" s="355"/>
      <c r="D43" s="358" t="s">
        <v>434</v>
      </c>
      <c r="E43" s="358"/>
      <c r="F43" s="358"/>
      <c r="G43" s="358"/>
      <c r="H43" s="358"/>
      <c r="I43" s="220">
        <f t="shared" si="1"/>
        <v>1</v>
      </c>
      <c r="J43" s="206" t="str">
        <f t="shared" si="0"/>
        <v>Seleccione</v>
      </c>
      <c r="K43" s="224" t="s">
        <v>5</v>
      </c>
      <c r="L43" s="35"/>
    </row>
    <row r="44" spans="2:12" ht="14.45">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21"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350" t="s">
        <v>230</v>
      </c>
      <c r="C48" s="351"/>
      <c r="D48" s="351" t="s">
        <v>231</v>
      </c>
      <c r="E48" s="351"/>
      <c r="F48" s="351"/>
      <c r="G48" s="351"/>
      <c r="H48" s="351"/>
      <c r="I48" s="351"/>
      <c r="J48" s="351"/>
      <c r="K48" s="351"/>
      <c r="L48" s="383" t="s">
        <v>232</v>
      </c>
    </row>
    <row r="49" spans="2:14" ht="58.35" customHeight="1">
      <c r="B49" s="352"/>
      <c r="C49" s="353"/>
      <c r="D49" s="151" t="s">
        <v>233</v>
      </c>
      <c r="E49" s="151" t="s">
        <v>234</v>
      </c>
      <c r="F49" s="151" t="s">
        <v>235</v>
      </c>
      <c r="G49" s="151" t="s">
        <v>236</v>
      </c>
      <c r="H49" s="151" t="s">
        <v>237</v>
      </c>
      <c r="I49" s="151"/>
      <c r="J49" s="151"/>
      <c r="K49" s="151" t="s">
        <v>238</v>
      </c>
      <c r="L49" s="384"/>
    </row>
    <row r="50" spans="2:14" ht="30.95">
      <c r="B50" s="381" t="s">
        <v>413</v>
      </c>
      <c r="C50" s="138" t="s">
        <v>414</v>
      </c>
      <c r="D50" s="55"/>
      <c r="E50" s="55"/>
      <c r="F50" s="55"/>
      <c r="G50" s="55"/>
      <c r="H50" s="55"/>
      <c r="I50" s="55"/>
      <c r="J50" s="55"/>
      <c r="K50" s="55"/>
      <c r="L50" s="34"/>
    </row>
    <row r="51" spans="2:14" ht="15.6">
      <c r="B51" s="381"/>
      <c r="C51" s="138" t="s">
        <v>415</v>
      </c>
      <c r="D51" s="55"/>
      <c r="E51" s="55"/>
      <c r="F51" s="55"/>
      <c r="G51" s="55"/>
      <c r="H51" s="55"/>
      <c r="I51" s="55"/>
      <c r="J51" s="55"/>
      <c r="K51" s="55"/>
      <c r="L51" s="34"/>
    </row>
    <row r="52" spans="2:14" ht="15.95" thickBot="1">
      <c r="B52" s="382"/>
      <c r="C52" s="185" t="s">
        <v>242</v>
      </c>
      <c r="D52" s="187" t="str">
        <f>IFERROR(D50/D51," ")</f>
        <v xml:space="preserve"> </v>
      </c>
      <c r="E52" s="187" t="str">
        <f>IFERROR(E50/E51," ")</f>
        <v xml:space="preserve"> </v>
      </c>
      <c r="F52" s="187" t="str">
        <f t="shared" ref="F52:K52" si="2">IFERROR(F50/F51," ")</f>
        <v xml:space="preserve"> </v>
      </c>
      <c r="G52" s="187" t="str">
        <f t="shared" si="2"/>
        <v xml:space="preserve"> </v>
      </c>
      <c r="H52" s="187" t="str">
        <f t="shared" si="2"/>
        <v xml:space="preserve"> </v>
      </c>
      <c r="I52" s="187"/>
      <c r="J52" s="187"/>
      <c r="K52" s="187" t="str">
        <f t="shared" si="2"/>
        <v xml:space="preserve"> </v>
      </c>
      <c r="L52" s="72"/>
    </row>
    <row r="53" spans="2:14" ht="15.6">
      <c r="B53" s="479" t="s">
        <v>416</v>
      </c>
      <c r="C53" s="169" t="s">
        <v>417</v>
      </c>
      <c r="D53" s="260"/>
      <c r="E53" s="260"/>
      <c r="F53" s="260"/>
      <c r="G53" s="260"/>
      <c r="H53" s="260"/>
      <c r="I53" s="260"/>
      <c r="J53" s="260"/>
      <c r="K53" s="260"/>
      <c r="L53" s="33"/>
    </row>
    <row r="54" spans="2:14" ht="15.95" thickBot="1">
      <c r="B54" s="480"/>
      <c r="C54" s="168" t="s">
        <v>242</v>
      </c>
      <c r="D54" s="261">
        <f>IFERROR(D50*D53," ")</f>
        <v>0</v>
      </c>
      <c r="E54" s="261">
        <f t="shared" ref="E54:K54" si="3">IFERROR(E50*E53," ")</f>
        <v>0</v>
      </c>
      <c r="F54" s="261">
        <f t="shared" si="3"/>
        <v>0</v>
      </c>
      <c r="G54" s="261">
        <f t="shared" si="3"/>
        <v>0</v>
      </c>
      <c r="H54" s="261">
        <f t="shared" si="3"/>
        <v>0</v>
      </c>
      <c r="I54" s="261">
        <f t="shared" si="3"/>
        <v>0</v>
      </c>
      <c r="J54" s="261">
        <f t="shared" si="3"/>
        <v>0</v>
      </c>
      <c r="K54" s="261">
        <f t="shared" si="3"/>
        <v>0</v>
      </c>
      <c r="L54" s="35"/>
    </row>
    <row r="55" spans="2:14" ht="24" customHeight="1">
      <c r="B55" s="387" t="s">
        <v>245</v>
      </c>
      <c r="C55" s="388"/>
      <c r="D55" s="389"/>
      <c r="E55" s="389"/>
      <c r="F55" s="389"/>
      <c r="G55" s="389"/>
      <c r="H55" s="389"/>
      <c r="I55" s="389"/>
      <c r="J55" s="389"/>
      <c r="K55" s="389"/>
      <c r="L55" s="390"/>
    </row>
    <row r="56" spans="2:14" ht="45.6" customHeight="1" thickBot="1">
      <c r="B56" s="425" t="s">
        <v>246</v>
      </c>
      <c r="C56" s="426"/>
      <c r="D56" s="427" t="s">
        <v>436</v>
      </c>
      <c r="E56" s="427"/>
      <c r="F56" s="427"/>
      <c r="G56" s="427"/>
      <c r="H56" s="427"/>
      <c r="I56" s="427"/>
      <c r="J56" s="427"/>
      <c r="K56" s="427"/>
      <c r="L56" s="428"/>
    </row>
    <row r="57" spans="2:14" ht="26.1" customHeight="1">
      <c r="I57" s="64"/>
      <c r="J57" s="64"/>
      <c r="M57" s="47"/>
    </row>
    <row r="58" spans="2:14" ht="16.350000000000001" customHeight="1">
      <c r="M58" s="68"/>
      <c r="N58" s="68"/>
    </row>
    <row r="59" spans="2:14" ht="15.6" customHeight="1">
      <c r="M59" s="68"/>
      <c r="N59" s="68"/>
    </row>
    <row r="60" spans="2:14" ht="14.45" hidden="1"/>
    <row r="61" spans="2:14" ht="14.45"/>
    <row r="62" spans="2:14" ht="14.45"/>
    <row r="63" spans="2:14" ht="15" thickBot="1"/>
    <row r="64" spans="2:14" ht="14.45">
      <c r="I64" s="32"/>
      <c r="J64" s="44"/>
    </row>
    <row r="65" spans="9:10" ht="14.45"/>
    <row r="66" spans="9:10" ht="14.45">
      <c r="I66" s="63"/>
      <c r="J66" s="44"/>
    </row>
    <row r="67" spans="9:10" ht="14.45" hidden="1"/>
    <row r="68" spans="9:10" ht="14.45" hidden="1"/>
    <row r="69" spans="9:10" ht="14.45" hidden="1"/>
    <row r="70" spans="9:10" ht="14.45" hidden="1"/>
    <row r="71" spans="9:10" ht="14.45" hidden="1"/>
    <row r="72" spans="9:10" ht="14.45" hidden="1"/>
    <row r="73" spans="9:10" ht="14.45" hidden="1"/>
    <row r="74" spans="9:10" ht="14.45" hidden="1"/>
    <row r="75" spans="9:10" ht="14.45" hidden="1"/>
    <row r="76" spans="9:10" ht="14.45" hidden="1"/>
    <row r="77" spans="9:10" ht="14.85" customHeight="1"/>
    <row r="78" spans="9:10" ht="14.85" customHeight="1"/>
    <row r="79" spans="9:10" ht="14.85" customHeight="1"/>
    <row r="80" spans="9:1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sheetData>
  <mergeCells count="60">
    <mergeCell ref="B55:C55"/>
    <mergeCell ref="D55:L55"/>
    <mergeCell ref="B56:C56"/>
    <mergeCell ref="D56:L56"/>
    <mergeCell ref="B48:C49"/>
    <mergeCell ref="D48:K48"/>
    <mergeCell ref="L48:L49"/>
    <mergeCell ref="B50:B52"/>
    <mergeCell ref="B53:B54"/>
    <mergeCell ref="D46:H46"/>
    <mergeCell ref="K46:L46"/>
    <mergeCell ref="D41:H41"/>
    <mergeCell ref="D42:H42"/>
    <mergeCell ref="D43:H43"/>
    <mergeCell ref="B44:L44"/>
    <mergeCell ref="D45:H45"/>
    <mergeCell ref="K45:L45"/>
    <mergeCell ref="B32:C43"/>
    <mergeCell ref="D32:H32"/>
    <mergeCell ref="D33:H33"/>
    <mergeCell ref="D34:H34"/>
    <mergeCell ref="D35:H35"/>
    <mergeCell ref="D36:H36"/>
    <mergeCell ref="D37:H37"/>
    <mergeCell ref="D38:H38"/>
    <mergeCell ref="D39:H39"/>
    <mergeCell ref="D40:H40"/>
    <mergeCell ref="D23:H23"/>
    <mergeCell ref="D24:H24"/>
    <mergeCell ref="D25:H25"/>
    <mergeCell ref="B26:C31"/>
    <mergeCell ref="D26:H26"/>
    <mergeCell ref="D27:H27"/>
    <mergeCell ref="D28:H28"/>
    <mergeCell ref="D29:H29"/>
    <mergeCell ref="D30:H30"/>
    <mergeCell ref="D31:H31"/>
    <mergeCell ref="B14:C25"/>
    <mergeCell ref="D14:H14"/>
    <mergeCell ref="D15:H15"/>
    <mergeCell ref="D16:H16"/>
    <mergeCell ref="D17:H17"/>
    <mergeCell ref="D18:H18"/>
    <mergeCell ref="D19:H19"/>
    <mergeCell ref="D20:H20"/>
    <mergeCell ref="D21:H21"/>
    <mergeCell ref="D22:H22"/>
    <mergeCell ref="B13:H13"/>
    <mergeCell ref="B9:C9"/>
    <mergeCell ref="D9:L9"/>
    <mergeCell ref="B1:L1"/>
    <mergeCell ref="B2:L2"/>
    <mergeCell ref="B4:C4"/>
    <mergeCell ref="B5:C5"/>
    <mergeCell ref="B6:C6"/>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{A45E40F2-FA75-41AB-AA0C-B259AA0C9825}</x14:id>
        </ext>
      </extLst>
    </cfRule>
  </conditionalFormatting>
  <dataValidations count="1">
    <dataValidation type="list" allowBlank="1" showInputMessage="1" showErrorMessage="1" sqref="K14:K43" xr:uid="{D19183A9-523B-436C-AD55-D214D6E6DAE0}">
      <formula1>"Seleccione, SI,NO, NoAplica"</formula1>
    </dataValidation>
  </dataValidations>
  <hyperlinks>
    <hyperlink ref="M55:N55" location="'2. Definamos '!A1" display="Volver" xr:uid="{E752F418-E557-472E-A124-1041ECDC637E}"/>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A45E40F2-FA75-41AB-AA0C-B259AA0C9825}">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1D0192-8E69-4D27-8CA2-2F9D89641AE5}">
  <sheetPr codeName="Hoja5">
    <tabColor rgb="FF29363B"/>
  </sheetPr>
  <dimension ref="A1:AE158"/>
  <sheetViews>
    <sheetView showGridLines="0" topLeftCell="A95" zoomScale="86" zoomScaleNormal="70" workbookViewId="0"/>
  </sheetViews>
  <sheetFormatPr defaultColWidth="0" defaultRowHeight="14.45" zeroHeight="1"/>
  <cols>
    <col min="1" max="1" width="2.42578125" bestFit="1" customWidth="1"/>
    <col min="2" max="2" width="85.140625" customWidth="1"/>
    <col min="3" max="3" width="17.42578125" customWidth="1"/>
    <col min="4" max="4" width="16" customWidth="1"/>
    <col min="5" max="5" width="14.42578125" customWidth="1"/>
    <col min="6" max="6" width="13.42578125" customWidth="1"/>
    <col min="7" max="7" width="13.85546875" customWidth="1"/>
    <col min="8" max="10" width="8.140625" customWidth="1"/>
    <col min="11" max="11" width="8.85546875" customWidth="1"/>
    <col min="12" max="12" width="15.42578125" hidden="1" customWidth="1"/>
    <col min="13" max="14" width="11.42578125" hidden="1" customWidth="1"/>
    <col min="15" max="15" width="22.42578125" hidden="1" customWidth="1"/>
    <col min="16" max="16" width="31.42578125" hidden="1" customWidth="1"/>
    <col min="17" max="17" width="62" hidden="1" customWidth="1"/>
    <col min="18" max="18" width="15.42578125" hidden="1" customWidth="1"/>
    <col min="19" max="31" width="11.42578125" hidden="1" customWidth="1"/>
  </cols>
  <sheetData>
    <row r="1" spans="2:18" ht="72" customHeight="1">
      <c r="B1" s="332" t="s">
        <v>109</v>
      </c>
      <c r="C1" s="332"/>
      <c r="D1" s="332"/>
      <c r="E1" s="332"/>
      <c r="F1" s="244"/>
      <c r="G1" s="244"/>
      <c r="H1" s="244"/>
      <c r="I1" s="244"/>
      <c r="J1" s="244"/>
      <c r="K1" s="244"/>
      <c r="L1" s="244"/>
      <c r="M1" s="244"/>
    </row>
    <row r="2" spans="2:18">
      <c r="B2" s="14"/>
      <c r="C2" s="14"/>
      <c r="D2" s="14"/>
      <c r="E2" s="14"/>
    </row>
    <row r="3" spans="2:18" ht="109.5" customHeight="1">
      <c r="B3" s="319" t="s">
        <v>110</v>
      </c>
      <c r="C3" s="319"/>
      <c r="D3" s="319"/>
      <c r="E3" s="319"/>
      <c r="F3" s="24"/>
      <c r="G3" s="24"/>
      <c r="H3" s="24"/>
      <c r="I3" s="24"/>
      <c r="J3" s="24"/>
      <c r="K3" s="24"/>
      <c r="L3" s="24"/>
      <c r="M3" s="24"/>
      <c r="N3" s="24"/>
      <c r="O3" s="8"/>
      <c r="P3" s="8"/>
      <c r="Q3" s="8"/>
      <c r="R3" s="8"/>
    </row>
    <row r="4" spans="2:18">
      <c r="B4" s="5"/>
      <c r="C4" s="5"/>
      <c r="G4" s="5"/>
      <c r="H4" s="5"/>
      <c r="I4" s="5"/>
      <c r="J4" s="5"/>
      <c r="K4" s="5"/>
      <c r="L4" s="5"/>
      <c r="O4" s="5"/>
      <c r="P4" s="5"/>
      <c r="Q4" s="5"/>
      <c r="R4" s="5"/>
    </row>
    <row r="5" spans="2:18" ht="15.6">
      <c r="B5" s="23" t="s">
        <v>111</v>
      </c>
      <c r="C5" s="333" t="str">
        <f>'1. Preparémonos'!M87</f>
        <v>Producto</v>
      </c>
      <c r="D5" s="333"/>
      <c r="E5" s="333"/>
      <c r="G5" s="6"/>
      <c r="H5" s="5"/>
      <c r="I5" s="5"/>
      <c r="J5" s="5"/>
      <c r="K5" s="56" t="str">
        <f>C5</f>
        <v>Producto</v>
      </c>
      <c r="L5" s="5"/>
      <c r="O5" s="6"/>
      <c r="P5" s="5"/>
      <c r="R5" s="5"/>
    </row>
    <row r="6" spans="2:18">
      <c r="B6" s="5"/>
      <c r="C6" s="5"/>
      <c r="G6" s="6"/>
      <c r="H6" s="5"/>
      <c r="I6" s="5"/>
      <c r="J6" s="5"/>
      <c r="L6" s="5"/>
      <c r="O6" s="6"/>
      <c r="P6" s="5"/>
      <c r="R6" s="5"/>
    </row>
    <row r="7" spans="2:18" ht="15.6">
      <c r="B7" s="243" t="s">
        <v>112</v>
      </c>
      <c r="C7" s="27"/>
      <c r="D7" s="27"/>
      <c r="G7" s="9"/>
      <c r="H7" s="9"/>
      <c r="I7" s="9"/>
      <c r="J7" s="9"/>
      <c r="L7" s="5"/>
      <c r="O7" s="9"/>
      <c r="P7" s="9"/>
      <c r="R7" s="5"/>
    </row>
    <row r="8" spans="2:18" ht="15.6">
      <c r="B8" s="275" t="s">
        <v>113</v>
      </c>
      <c r="C8" s="15" t="s">
        <v>5</v>
      </c>
      <c r="G8" s="5"/>
      <c r="H8" s="7"/>
      <c r="I8" s="7"/>
      <c r="J8" s="7"/>
      <c r="L8" s="5"/>
      <c r="O8" s="5"/>
      <c r="P8" s="7"/>
      <c r="R8" s="5"/>
    </row>
    <row r="9" spans="2:18" ht="15.6">
      <c r="B9" s="276" t="s">
        <v>114</v>
      </c>
      <c r="C9" s="15" t="s">
        <v>5</v>
      </c>
      <c r="G9" s="5"/>
      <c r="H9" s="7"/>
      <c r="I9" s="7"/>
      <c r="J9" s="7"/>
      <c r="L9" s="5"/>
      <c r="O9" s="5"/>
      <c r="P9" s="7"/>
      <c r="R9" s="5"/>
    </row>
    <row r="10" spans="2:18" ht="15.6">
      <c r="B10" s="275" t="s">
        <v>115</v>
      </c>
      <c r="C10" s="15" t="s">
        <v>5</v>
      </c>
      <c r="G10" s="5"/>
      <c r="H10" s="7"/>
      <c r="I10" s="7"/>
      <c r="J10" s="7"/>
      <c r="L10" s="5"/>
      <c r="O10" s="5"/>
      <c r="P10" s="7"/>
      <c r="R10" s="5"/>
    </row>
    <row r="11" spans="2:18">
      <c r="B11" s="5"/>
      <c r="C11" s="5"/>
      <c r="G11" s="5"/>
      <c r="H11" s="5"/>
      <c r="I11" s="5"/>
      <c r="J11" s="5"/>
      <c r="K11" s="5"/>
      <c r="L11" s="5"/>
      <c r="O11" s="5"/>
      <c r="P11" s="5"/>
      <c r="Q11" s="5"/>
      <c r="R11" s="5"/>
    </row>
    <row r="12" spans="2:18">
      <c r="B12" s="10"/>
      <c r="C12" s="10"/>
      <c r="D12" s="10"/>
      <c r="E12" s="10"/>
      <c r="G12" s="334"/>
      <c r="H12" s="334"/>
      <c r="I12" s="334"/>
      <c r="J12" s="334"/>
      <c r="K12" s="334"/>
      <c r="L12" s="334"/>
      <c r="O12" s="10"/>
      <c r="P12" s="10"/>
      <c r="Q12" s="10"/>
      <c r="R12" s="10"/>
    </row>
    <row r="13" spans="2:18" ht="62.1">
      <c r="B13" s="171" t="s">
        <v>116</v>
      </c>
      <c r="C13" s="23" t="s">
        <v>117</v>
      </c>
      <c r="D13" s="23" t="s">
        <v>118</v>
      </c>
      <c r="E13" s="23" t="s">
        <v>119</v>
      </c>
      <c r="F13" s="6"/>
      <c r="G13" s="10"/>
      <c r="H13" s="22"/>
      <c r="I13" s="22"/>
      <c r="J13" s="22"/>
      <c r="K13" s="22"/>
      <c r="L13" s="22"/>
      <c r="O13" s="10"/>
      <c r="P13" s="22"/>
      <c r="Q13" s="22"/>
      <c r="R13" s="22"/>
    </row>
    <row r="14" spans="2:18" ht="30.95">
      <c r="B14" s="138" t="s">
        <v>120</v>
      </c>
      <c r="C14" s="248" t="s">
        <v>5</v>
      </c>
      <c r="D14" s="248" t="s">
        <v>5</v>
      </c>
      <c r="E14" s="248" t="s">
        <v>5</v>
      </c>
      <c r="G14" s="315"/>
      <c r="H14" s="314"/>
      <c r="I14" s="7"/>
      <c r="J14" s="7"/>
      <c r="K14" s="8"/>
      <c r="L14" s="18"/>
      <c r="O14" s="315"/>
      <c r="P14" s="314"/>
      <c r="Q14" s="8"/>
      <c r="R14" s="18"/>
    </row>
    <row r="15" spans="2:18" ht="30.95">
      <c r="B15" s="138" t="s">
        <v>121</v>
      </c>
      <c r="C15" s="248" t="s">
        <v>5</v>
      </c>
      <c r="D15" s="248" t="s">
        <v>5</v>
      </c>
      <c r="E15" s="248" t="s">
        <v>5</v>
      </c>
      <c r="G15" s="315"/>
      <c r="H15" s="314"/>
      <c r="I15" s="7"/>
      <c r="J15" s="7"/>
      <c r="K15" s="8"/>
      <c r="L15" s="18"/>
      <c r="O15" s="315"/>
      <c r="P15" s="314"/>
      <c r="Q15" s="8"/>
      <c r="R15" s="18"/>
    </row>
    <row r="16" spans="2:18" ht="15.6">
      <c r="B16" s="138" t="s">
        <v>122</v>
      </c>
      <c r="C16" s="248" t="s">
        <v>5</v>
      </c>
      <c r="D16" s="248" t="s">
        <v>5</v>
      </c>
      <c r="E16" s="248" t="s">
        <v>5</v>
      </c>
      <c r="G16" s="315"/>
      <c r="H16" s="314"/>
      <c r="I16" s="7"/>
      <c r="J16" s="7"/>
      <c r="K16" s="8"/>
      <c r="L16" s="18"/>
      <c r="O16" s="315"/>
      <c r="P16" s="314"/>
      <c r="Q16" s="8"/>
      <c r="R16" s="18"/>
    </row>
    <row r="17" spans="2:18" ht="30.95">
      <c r="B17" s="138" t="s">
        <v>123</v>
      </c>
      <c r="C17" s="248" t="s">
        <v>5</v>
      </c>
      <c r="D17" s="248" t="s">
        <v>5</v>
      </c>
      <c r="E17" s="248" t="s">
        <v>5</v>
      </c>
      <c r="G17" s="315"/>
      <c r="H17" s="314"/>
      <c r="I17" s="7"/>
      <c r="J17" s="7"/>
      <c r="K17" s="8"/>
      <c r="L17" s="18"/>
      <c r="O17" s="315"/>
      <c r="P17" s="314"/>
      <c r="Q17" s="8"/>
      <c r="R17" s="18"/>
    </row>
    <row r="18" spans="2:18" ht="30.95">
      <c r="B18" s="138" t="s">
        <v>124</v>
      </c>
      <c r="C18" s="248" t="s">
        <v>5</v>
      </c>
      <c r="D18" s="248" t="s">
        <v>5</v>
      </c>
      <c r="E18" s="248" t="s">
        <v>5</v>
      </c>
      <c r="G18" s="315"/>
      <c r="H18" s="314"/>
      <c r="I18" s="7"/>
      <c r="J18" s="7"/>
      <c r="K18" s="8"/>
      <c r="L18" s="18"/>
      <c r="O18" s="315"/>
      <c r="P18" s="314"/>
      <c r="Q18" s="8"/>
      <c r="R18" s="18"/>
    </row>
    <row r="19" spans="2:18" ht="15.6" hidden="1">
      <c r="B19" s="172"/>
      <c r="C19" s="249">
        <f>IF(C14="NO",2,0)+IF(C15="SI",2,0)+IF(C16="SI",2,0)+IF(C17="NO",2,0)+IF(C18="SI",2,0)</f>
        <v>0</v>
      </c>
      <c r="D19" s="249">
        <f t="shared" ref="D19:E19" si="0">IF(D14="NO",2,0)+IF(D15="SI",2,0)+IF(D16="SI",2,0)+IF(D17="NO",2,0)+IF(D18="SI",2,0)</f>
        <v>0</v>
      </c>
      <c r="E19" s="249">
        <f t="shared" si="0"/>
        <v>0</v>
      </c>
      <c r="G19" s="315"/>
      <c r="H19" s="7"/>
      <c r="I19" s="7"/>
      <c r="J19" s="7"/>
      <c r="K19" s="8"/>
      <c r="L19" s="18"/>
      <c r="O19" s="315"/>
      <c r="P19" s="7"/>
      <c r="Q19" s="8"/>
      <c r="R19" s="18"/>
    </row>
    <row r="20" spans="2:18" ht="15.6">
      <c r="B20" s="250" t="s">
        <v>125</v>
      </c>
      <c r="C20" s="248" t="s">
        <v>5</v>
      </c>
      <c r="D20" s="248" t="s">
        <v>5</v>
      </c>
      <c r="E20" s="248" t="s">
        <v>5</v>
      </c>
      <c r="G20" s="315"/>
      <c r="H20" s="314"/>
      <c r="I20" s="7"/>
      <c r="J20" s="7"/>
      <c r="K20" s="8"/>
      <c r="L20" s="18"/>
      <c r="O20" s="315"/>
      <c r="P20" s="314"/>
      <c r="Q20" s="8"/>
      <c r="R20" s="18"/>
    </row>
    <row r="21" spans="2:18" ht="30.95">
      <c r="B21" s="250" t="s">
        <v>126</v>
      </c>
      <c r="C21" s="248" t="s">
        <v>5</v>
      </c>
      <c r="D21" s="248" t="s">
        <v>5</v>
      </c>
      <c r="E21" s="248" t="s">
        <v>5</v>
      </c>
      <c r="G21" s="315"/>
      <c r="H21" s="314"/>
      <c r="I21" s="7"/>
      <c r="J21" s="7"/>
      <c r="K21" s="8"/>
      <c r="L21" s="18"/>
      <c r="O21" s="315"/>
      <c r="P21" s="314"/>
      <c r="Q21" s="8"/>
      <c r="R21" s="18"/>
    </row>
    <row r="22" spans="2:18" ht="30.95">
      <c r="B22" s="138" t="s">
        <v>127</v>
      </c>
      <c r="C22" s="248" t="s">
        <v>5</v>
      </c>
      <c r="D22" s="248" t="s">
        <v>5</v>
      </c>
      <c r="E22" s="248" t="s">
        <v>5</v>
      </c>
      <c r="G22" s="315"/>
      <c r="H22" s="314"/>
      <c r="I22" s="7"/>
      <c r="J22" s="7"/>
      <c r="K22" s="8"/>
      <c r="L22" s="18"/>
      <c r="O22" s="315"/>
      <c r="P22" s="314"/>
      <c r="Q22" s="8"/>
      <c r="R22" s="18"/>
    </row>
    <row r="23" spans="2:18" ht="30.95">
      <c r="B23" s="138" t="s">
        <v>128</v>
      </c>
      <c r="C23" s="248" t="s">
        <v>5</v>
      </c>
      <c r="D23" s="248" t="s">
        <v>5</v>
      </c>
      <c r="E23" s="248" t="s">
        <v>5</v>
      </c>
      <c r="G23" s="315"/>
      <c r="H23" s="314"/>
      <c r="I23" s="7"/>
      <c r="J23" s="7"/>
      <c r="K23" s="8"/>
      <c r="L23" s="18"/>
      <c r="O23" s="315"/>
      <c r="P23" s="314"/>
      <c r="Q23" s="8"/>
      <c r="R23" s="18"/>
    </row>
    <row r="24" spans="2:18" ht="15.6">
      <c r="B24" s="138" t="s">
        <v>129</v>
      </c>
      <c r="C24" s="248" t="s">
        <v>5</v>
      </c>
      <c r="D24" s="248" t="s">
        <v>5</v>
      </c>
      <c r="E24" s="248" t="s">
        <v>5</v>
      </c>
      <c r="G24" s="315"/>
      <c r="H24" s="314"/>
      <c r="I24" s="7"/>
      <c r="J24" s="7"/>
      <c r="K24" s="8"/>
      <c r="L24" s="18"/>
      <c r="O24" s="315"/>
      <c r="P24" s="314"/>
      <c r="Q24" s="8"/>
      <c r="R24" s="18"/>
    </row>
    <row r="25" spans="2:18" ht="30.95">
      <c r="B25" s="138" t="s">
        <v>130</v>
      </c>
      <c r="C25" s="248" t="s">
        <v>5</v>
      </c>
      <c r="D25" s="248" t="s">
        <v>5</v>
      </c>
      <c r="E25" s="248" t="s">
        <v>5</v>
      </c>
      <c r="G25" s="315"/>
      <c r="H25" s="314"/>
      <c r="I25" s="7"/>
      <c r="J25" s="7"/>
      <c r="K25" s="8"/>
      <c r="L25" s="18"/>
      <c r="O25" s="315"/>
      <c r="P25" s="314"/>
      <c r="Q25" s="8"/>
      <c r="R25" s="18"/>
    </row>
    <row r="26" spans="2:18" ht="30.95">
      <c r="B26" s="138" t="s">
        <v>131</v>
      </c>
      <c r="C26" s="248" t="s">
        <v>5</v>
      </c>
      <c r="D26" s="248" t="s">
        <v>5</v>
      </c>
      <c r="E26" s="248" t="s">
        <v>5</v>
      </c>
      <c r="G26" s="315"/>
      <c r="H26" s="314"/>
      <c r="I26" s="7"/>
      <c r="J26" s="7"/>
      <c r="K26" s="8"/>
      <c r="L26" s="18"/>
      <c r="O26" s="315"/>
      <c r="P26" s="314"/>
      <c r="Q26" s="8"/>
      <c r="R26" s="18"/>
    </row>
    <row r="27" spans="2:18" ht="15.6" hidden="1">
      <c r="B27" s="172"/>
      <c r="C27" s="251">
        <f>IF(C20="NO",1.43,0)+IF(C21="SI",1.43,0)+IF(C22="SI",1.43,0)+IF(C23="NO",1.43,0)+IF(C24="SI",1.43,0)+IF(C25="SI",1.43,0)+IF(C26="SI",1.43,0)</f>
        <v>0</v>
      </c>
      <c r="D27" s="251">
        <f t="shared" ref="D27:E27" si="1">IF(D20="NO",1.43,0)+IF(D21="SI",1.43,0)+IF(D22="SI",1.43,0)+IF(D23="NO",1.43,0)+IF(D24="SI",1.43,0)+IF(D25="SI",1.43,0)+IF(D26="SI",1.43,0)</f>
        <v>0</v>
      </c>
      <c r="E27" s="251">
        <f t="shared" si="1"/>
        <v>0</v>
      </c>
      <c r="G27" s="315"/>
      <c r="H27" s="7"/>
      <c r="I27" s="7"/>
      <c r="J27" s="7"/>
      <c r="K27" s="8"/>
      <c r="L27" s="18"/>
      <c r="O27" s="315"/>
      <c r="P27" s="7"/>
      <c r="Q27" s="8"/>
      <c r="R27" s="18"/>
    </row>
    <row r="28" spans="2:18" ht="15.6">
      <c r="B28" s="138" t="s">
        <v>132</v>
      </c>
      <c r="C28" s="248" t="s">
        <v>5</v>
      </c>
      <c r="D28" s="248" t="s">
        <v>5</v>
      </c>
      <c r="E28" s="248" t="s">
        <v>5</v>
      </c>
      <c r="G28" s="315"/>
      <c r="H28" s="314"/>
      <c r="I28" s="7"/>
      <c r="J28" s="7"/>
      <c r="K28" s="8"/>
      <c r="L28" s="18"/>
      <c r="O28" s="315"/>
      <c r="P28" s="314"/>
      <c r="Q28" s="8"/>
      <c r="R28" s="18"/>
    </row>
    <row r="29" spans="2:18" ht="15.6">
      <c r="B29" s="138" t="s">
        <v>133</v>
      </c>
      <c r="C29" s="248" t="s">
        <v>5</v>
      </c>
      <c r="D29" s="248" t="s">
        <v>5</v>
      </c>
      <c r="E29" s="248" t="s">
        <v>5</v>
      </c>
      <c r="G29" s="315"/>
      <c r="H29" s="314"/>
      <c r="I29" s="7"/>
      <c r="J29" s="7"/>
      <c r="K29" s="8"/>
      <c r="L29" s="18"/>
      <c r="O29" s="315"/>
      <c r="P29" s="314"/>
      <c r="Q29" s="8"/>
      <c r="R29" s="18"/>
    </row>
    <row r="30" spans="2:18" ht="46.5">
      <c r="B30" s="138" t="s">
        <v>134</v>
      </c>
      <c r="C30" s="248" t="s">
        <v>5</v>
      </c>
      <c r="D30" s="248" t="s">
        <v>5</v>
      </c>
      <c r="E30" s="248" t="s">
        <v>5</v>
      </c>
      <c r="G30" s="315"/>
      <c r="H30" s="314"/>
      <c r="I30" s="7"/>
      <c r="J30" s="7"/>
      <c r="K30" s="8"/>
      <c r="L30" s="18"/>
      <c r="O30" s="315"/>
      <c r="P30" s="314"/>
      <c r="Q30" s="8"/>
      <c r="R30" s="18"/>
    </row>
    <row r="31" spans="2:18" ht="41.45" customHeight="1">
      <c r="B31" s="250" t="s">
        <v>135</v>
      </c>
      <c r="C31" s="248" t="s">
        <v>5</v>
      </c>
      <c r="D31" s="248" t="s">
        <v>5</v>
      </c>
      <c r="E31" s="248" t="s">
        <v>5</v>
      </c>
      <c r="G31" s="315"/>
      <c r="H31" s="314"/>
      <c r="I31" s="7"/>
      <c r="J31" s="7"/>
      <c r="K31" s="8"/>
      <c r="L31" s="18"/>
      <c r="O31" s="315"/>
      <c r="P31" s="314"/>
      <c r="Q31" s="8"/>
      <c r="R31" s="18"/>
    </row>
    <row r="32" spans="2:18" ht="30.95">
      <c r="B32" s="252" t="s">
        <v>136</v>
      </c>
      <c r="C32" s="248" t="s">
        <v>5</v>
      </c>
      <c r="D32" s="248" t="s">
        <v>5</v>
      </c>
      <c r="E32" s="248" t="s">
        <v>5</v>
      </c>
      <c r="G32" s="315"/>
      <c r="H32" s="314"/>
      <c r="I32" s="7"/>
      <c r="J32" s="7"/>
      <c r="K32" s="8"/>
      <c r="L32" s="18"/>
      <c r="O32" s="315"/>
      <c r="P32" s="314"/>
      <c r="Q32" s="8"/>
      <c r="R32" s="18"/>
    </row>
    <row r="33" spans="2:18" ht="15.6" hidden="1">
      <c r="B33" s="253"/>
      <c r="C33" s="253" cm="1">
        <f t="array" ref="C33">IFERROR(IF(C28="NO",2,0)+_xlfn.IFS(C29="No incluye",2,C29="Menos del 10%",1.5,C29="Entre 10% y 50%",0.5,C29="Más del 50%",0,C29="Seleccione",0)+IF(C30="NO",2)+IF(C31="NO",2,0)+IF(C32="SI",2,0),"")</f>
        <v>0</v>
      </c>
      <c r="D33" s="253" cm="1">
        <f t="array" ref="D33">IFERROR(IF(D28="NO",2,0)+_xlfn.IFS(D29="No incluye",2,D29="Menos del 10%",1.5,D29="Entre 10% y 50%",0.5,D29="Más del 50%",0,D29="Seleccione",0)+IF(D30="NO",2)+IF(D31="NO",2,0)+IF(D32="SI",2,0),"")</f>
        <v>0</v>
      </c>
      <c r="E33" s="253" cm="1">
        <f t="array" ref="E33">IFERROR(IF(E28="NO",2,0)+_xlfn.IFS(E29="No incluye",2,E29="Menos del 10%",1.5,E29="Entre 10% y 50%",0.5,E29="Más del 50%",0,E29="Seleccione",0)+IF(E30="NO",2)+IF(E31="NO",2,0)+IF(E32="SI",2,0),"")</f>
        <v>0</v>
      </c>
      <c r="G33" s="315"/>
      <c r="H33" s="314"/>
      <c r="I33" s="314"/>
      <c r="J33" s="314"/>
      <c r="K33" s="314"/>
      <c r="L33" s="314"/>
      <c r="O33" s="315"/>
      <c r="P33" s="314"/>
      <c r="Q33" s="314"/>
      <c r="R33" s="314"/>
    </row>
    <row r="34" spans="2:18" ht="30.95">
      <c r="B34" s="138" t="s">
        <v>137</v>
      </c>
      <c r="C34" s="248" t="s">
        <v>5</v>
      </c>
      <c r="D34" s="248" t="s">
        <v>5</v>
      </c>
      <c r="E34" s="248" t="s">
        <v>5</v>
      </c>
      <c r="G34" s="315"/>
      <c r="H34" s="314"/>
      <c r="I34" s="7"/>
      <c r="J34" s="7"/>
      <c r="K34" s="8"/>
      <c r="L34" s="18"/>
      <c r="O34" s="315"/>
      <c r="P34" s="314"/>
      <c r="Q34" s="8"/>
      <c r="R34" s="18"/>
    </row>
    <row r="35" spans="2:18" ht="15.6">
      <c r="B35" s="250" t="s">
        <v>138</v>
      </c>
      <c r="C35" s="248" t="s">
        <v>5</v>
      </c>
      <c r="D35" s="248" t="s">
        <v>5</v>
      </c>
      <c r="E35" s="248" t="s">
        <v>5</v>
      </c>
      <c r="G35" s="315"/>
      <c r="H35" s="314"/>
      <c r="I35" s="7"/>
      <c r="J35" s="7"/>
      <c r="K35" s="8"/>
      <c r="L35" s="18"/>
      <c r="O35" s="315"/>
      <c r="P35" s="314"/>
      <c r="Q35" s="8"/>
      <c r="R35" s="18"/>
    </row>
    <row r="36" spans="2:18" ht="15.6">
      <c r="B36" s="138" t="s">
        <v>139</v>
      </c>
      <c r="C36" s="248" t="s">
        <v>5</v>
      </c>
      <c r="D36" s="248" t="s">
        <v>5</v>
      </c>
      <c r="E36" s="248" t="s">
        <v>5</v>
      </c>
      <c r="G36" s="315"/>
      <c r="H36" s="314"/>
      <c r="I36" s="7"/>
      <c r="J36" s="7"/>
      <c r="K36" s="8"/>
      <c r="L36" s="18"/>
      <c r="O36" s="315"/>
      <c r="P36" s="314"/>
      <c r="Q36" s="8"/>
      <c r="R36" s="18"/>
    </row>
    <row r="37" spans="2:18" ht="30.95">
      <c r="B37" s="138" t="s">
        <v>140</v>
      </c>
      <c r="C37" s="248" t="s">
        <v>5</v>
      </c>
      <c r="D37" s="248" t="s">
        <v>5</v>
      </c>
      <c r="E37" s="248" t="s">
        <v>5</v>
      </c>
      <c r="G37" s="315"/>
      <c r="H37" s="314"/>
      <c r="I37" s="7"/>
      <c r="J37" s="7"/>
      <c r="K37" s="8"/>
      <c r="L37" s="18"/>
      <c r="O37" s="315"/>
      <c r="P37" s="314"/>
      <c r="Q37" s="8"/>
      <c r="R37" s="18"/>
    </row>
    <row r="38" spans="2:18" ht="15.6">
      <c r="B38" s="250" t="s">
        <v>141</v>
      </c>
      <c r="C38" s="248" t="s">
        <v>5</v>
      </c>
      <c r="D38" s="248" t="s">
        <v>5</v>
      </c>
      <c r="E38" s="248" t="s">
        <v>5</v>
      </c>
      <c r="G38" s="315"/>
      <c r="H38" s="314"/>
      <c r="I38" s="7"/>
      <c r="J38" s="7"/>
      <c r="K38" s="8"/>
      <c r="L38" s="18"/>
      <c r="O38" s="315"/>
      <c r="P38" s="314"/>
      <c r="Q38" s="8"/>
      <c r="R38" s="18"/>
    </row>
    <row r="39" spans="2:18" ht="15.6">
      <c r="B39" s="138" t="s">
        <v>142</v>
      </c>
      <c r="C39" s="248" t="s">
        <v>5</v>
      </c>
      <c r="D39" s="248" t="s">
        <v>5</v>
      </c>
      <c r="E39" s="248" t="s">
        <v>5</v>
      </c>
      <c r="G39" s="315"/>
      <c r="H39" s="314"/>
      <c r="I39" s="7"/>
      <c r="J39" s="7"/>
      <c r="K39" s="8"/>
      <c r="L39" s="18"/>
      <c r="O39" s="315"/>
      <c r="P39" s="314"/>
      <c r="Q39" s="8"/>
      <c r="R39" s="18"/>
    </row>
    <row r="40" spans="2:18" ht="15.6" hidden="1">
      <c r="B40" s="145"/>
      <c r="C40" s="254">
        <f>IF(C34="NO",1.66,0)+IF(C35="NO",1.66,0)+IF(C36="SI",1.66,0)+IF(C37="NO",1.66,0)+IF(C38="SI",1.66,0)+IF(C39="SI",1.66,0)</f>
        <v>0</v>
      </c>
      <c r="D40" s="254">
        <f t="shared" ref="D40:E40" si="2">IF(D34="NO",1.66,0)+IF(D35="NO",1.66,0)+IF(D36="SI",1.66,0)+IF(D37="NO",1.66,0)+IF(D38="SI",1.66,0)+IF(D39="SI",1.66,0)</f>
        <v>0</v>
      </c>
      <c r="E40" s="254">
        <f t="shared" si="2"/>
        <v>0</v>
      </c>
      <c r="G40" s="307"/>
      <c r="H40" s="307"/>
      <c r="I40" s="307"/>
      <c r="J40" s="307"/>
      <c r="K40" s="307"/>
      <c r="L40" s="18"/>
      <c r="O40" s="307"/>
      <c r="P40" s="307"/>
      <c r="Q40" s="307"/>
      <c r="R40" s="18"/>
    </row>
    <row r="41" spans="2:18" ht="15.6">
      <c r="B41" s="138" t="s">
        <v>143</v>
      </c>
      <c r="C41" s="248" t="s">
        <v>5</v>
      </c>
      <c r="D41" s="248" t="s">
        <v>5</v>
      </c>
      <c r="E41" s="248" t="s">
        <v>5</v>
      </c>
      <c r="G41" s="314"/>
      <c r="H41" s="314"/>
      <c r="I41" s="7"/>
      <c r="J41" s="7"/>
      <c r="K41" s="1"/>
      <c r="O41" s="314"/>
      <c r="P41" s="314"/>
      <c r="Q41" s="1"/>
    </row>
    <row r="42" spans="2:18" ht="15.6">
      <c r="B42" s="138" t="s">
        <v>144</v>
      </c>
      <c r="C42" s="248" t="s">
        <v>5</v>
      </c>
      <c r="D42" s="248" t="s">
        <v>5</v>
      </c>
      <c r="E42" s="248" t="s">
        <v>5</v>
      </c>
      <c r="G42" s="314"/>
      <c r="H42" s="314"/>
      <c r="I42" s="7"/>
      <c r="J42" s="7"/>
      <c r="K42" s="1"/>
      <c r="O42" s="314"/>
      <c r="P42" s="314"/>
      <c r="Q42" s="1"/>
    </row>
    <row r="43" spans="2:18" ht="15.6">
      <c r="B43" s="138" t="s">
        <v>145</v>
      </c>
      <c r="C43" s="248" t="s">
        <v>5</v>
      </c>
      <c r="D43" s="248" t="s">
        <v>5</v>
      </c>
      <c r="E43" s="248" t="s">
        <v>5</v>
      </c>
      <c r="G43" s="314"/>
      <c r="H43" s="314"/>
      <c r="I43" s="7"/>
      <c r="J43" s="7"/>
      <c r="K43" s="1"/>
      <c r="O43" s="314"/>
      <c r="P43" s="314"/>
      <c r="Q43" s="1"/>
    </row>
    <row r="44" spans="2:18" ht="15.6">
      <c r="B44" s="138" t="s">
        <v>146</v>
      </c>
      <c r="C44" s="248" t="s">
        <v>5</v>
      </c>
      <c r="D44" s="248" t="s">
        <v>5</v>
      </c>
      <c r="E44" s="248" t="s">
        <v>5</v>
      </c>
      <c r="G44" s="314"/>
      <c r="H44" s="314"/>
      <c r="I44" s="7"/>
      <c r="J44" s="7"/>
      <c r="K44" s="1"/>
      <c r="O44" s="314"/>
      <c r="P44" s="314"/>
      <c r="Q44" s="1"/>
    </row>
    <row r="45" spans="2:18" ht="16.5" customHeight="1">
      <c r="B45" s="138" t="s">
        <v>147</v>
      </c>
      <c r="C45" s="248" t="s">
        <v>5</v>
      </c>
      <c r="D45" s="248" t="s">
        <v>5</v>
      </c>
      <c r="E45" s="248" t="s">
        <v>5</v>
      </c>
      <c r="G45" s="314"/>
      <c r="H45" s="314"/>
      <c r="I45" s="7"/>
      <c r="J45" s="7"/>
      <c r="K45" s="1"/>
      <c r="O45" s="314"/>
      <c r="P45" s="314"/>
      <c r="Q45" s="1"/>
    </row>
    <row r="46" spans="2:18" ht="15.6" hidden="1">
      <c r="B46" s="172"/>
      <c r="C46" s="215">
        <f>IF(C41="NO",2,0)+IF(C42="SI",2,0)+IF(C43="SI",2,0)+IF(C44="SI",2,0)+IF(C45="NO",2,0)</f>
        <v>0</v>
      </c>
      <c r="D46" s="215">
        <f>IF(D41="NO",2,0)+IF(D42="SI",2,0)+IF(D43="SI",2,0)+IF(D44="SI",2,0)+IF(D45="NO",2,0)</f>
        <v>0</v>
      </c>
      <c r="E46" s="215">
        <f>IF(E41="NO",2,0)+IF(E42="SI",2,0)+IF(E43="SI",2,0)+IF(E44="SI",2,0)+IF(E45="NO",2,0)</f>
        <v>0</v>
      </c>
      <c r="G46" s="314"/>
      <c r="H46" s="7"/>
      <c r="I46" s="7"/>
      <c r="J46" s="7"/>
      <c r="K46" s="1"/>
      <c r="O46" s="314"/>
      <c r="P46" s="7"/>
      <c r="Q46" s="1"/>
    </row>
    <row r="47" spans="2:18" ht="15.6">
      <c r="B47" s="138" t="s">
        <v>148</v>
      </c>
      <c r="C47" s="248" t="s">
        <v>5</v>
      </c>
      <c r="D47" s="248" t="s">
        <v>5</v>
      </c>
      <c r="E47" s="248" t="s">
        <v>5</v>
      </c>
      <c r="G47" s="314"/>
      <c r="H47" s="314"/>
      <c r="I47" s="7"/>
      <c r="J47" s="7"/>
      <c r="K47" s="1"/>
      <c r="O47" s="314"/>
      <c r="P47" s="314"/>
      <c r="Q47" s="1"/>
    </row>
    <row r="48" spans="2:18" ht="15.6">
      <c r="B48" s="138" t="s">
        <v>149</v>
      </c>
      <c r="C48" s="248" t="s">
        <v>5</v>
      </c>
      <c r="D48" s="248" t="s">
        <v>5</v>
      </c>
      <c r="E48" s="248" t="s">
        <v>5</v>
      </c>
      <c r="G48" s="314"/>
      <c r="H48" s="314"/>
      <c r="I48" s="7"/>
      <c r="J48" s="7"/>
      <c r="K48" s="1"/>
      <c r="O48" s="314"/>
      <c r="P48" s="314"/>
      <c r="Q48" s="1"/>
    </row>
    <row r="49" spans="2:18" ht="30.95">
      <c r="B49" s="138" t="s">
        <v>150</v>
      </c>
      <c r="C49" s="248" t="s">
        <v>5</v>
      </c>
      <c r="D49" s="248" t="s">
        <v>5</v>
      </c>
      <c r="E49" s="248" t="s">
        <v>5</v>
      </c>
      <c r="G49" s="314"/>
      <c r="H49" s="314"/>
      <c r="I49" s="7"/>
      <c r="J49" s="7"/>
      <c r="K49" s="1"/>
      <c r="O49" s="314"/>
      <c r="P49" s="314"/>
      <c r="Q49" s="1"/>
    </row>
    <row r="50" spans="2:18" ht="15.6">
      <c r="B50" s="138" t="s">
        <v>151</v>
      </c>
      <c r="C50" s="248" t="s">
        <v>5</v>
      </c>
      <c r="D50" s="248" t="s">
        <v>5</v>
      </c>
      <c r="E50" s="248" t="s">
        <v>5</v>
      </c>
      <c r="G50" s="314"/>
      <c r="H50" s="314"/>
      <c r="I50" s="7"/>
      <c r="J50" s="7"/>
      <c r="K50" s="1"/>
      <c r="O50" s="314"/>
      <c r="P50" s="314"/>
      <c r="Q50" s="1"/>
    </row>
    <row r="51" spans="2:18" ht="15.6">
      <c r="B51" s="138" t="s">
        <v>152</v>
      </c>
      <c r="C51" s="248" t="s">
        <v>5</v>
      </c>
      <c r="D51" s="248" t="s">
        <v>5</v>
      </c>
      <c r="E51" s="248" t="s">
        <v>5</v>
      </c>
      <c r="G51" s="314"/>
      <c r="H51" s="314"/>
      <c r="I51" s="7"/>
      <c r="J51" s="7"/>
      <c r="K51" s="1"/>
      <c r="O51" s="314"/>
      <c r="P51" s="314"/>
      <c r="Q51" s="1"/>
    </row>
    <row r="52" spans="2:18" ht="15.6">
      <c r="B52" s="138" t="s">
        <v>153</v>
      </c>
      <c r="C52" s="248" t="s">
        <v>5</v>
      </c>
      <c r="D52" s="248" t="s">
        <v>5</v>
      </c>
      <c r="E52" s="248" t="s">
        <v>5</v>
      </c>
      <c r="G52" s="314"/>
      <c r="H52" s="314"/>
      <c r="I52" s="7"/>
      <c r="J52" s="7"/>
      <c r="K52" s="1"/>
      <c r="O52" s="314"/>
      <c r="P52" s="314"/>
      <c r="Q52" s="1"/>
    </row>
    <row r="53" spans="2:18" ht="30.95">
      <c r="B53" s="138" t="s">
        <v>154</v>
      </c>
      <c r="C53" s="248" t="s">
        <v>5</v>
      </c>
      <c r="D53" s="248" t="s">
        <v>5</v>
      </c>
      <c r="E53" s="248" t="s">
        <v>5</v>
      </c>
      <c r="G53" s="314"/>
      <c r="H53" s="314"/>
      <c r="I53" s="7"/>
      <c r="J53" s="7"/>
      <c r="K53" s="1"/>
      <c r="O53" s="314"/>
      <c r="P53" s="314"/>
      <c r="Q53" s="1"/>
    </row>
    <row r="54" spans="2:18" ht="15.6" hidden="1">
      <c r="B54" s="172"/>
      <c r="C54" s="255">
        <f>IF(C47="SI",1.43,0)+IF(C48="SI",1.43,0)+IF(C49="SI",1.43,0)+IF(C50="SI",1.432,0)+IF(C51="NO",1.43,0)+IF(C52="SI",1.43,0)+IF(C53="SI",1.43,0)</f>
        <v>0</v>
      </c>
      <c r="D54" s="255">
        <f>IF(D47="SI",1.43,0)+IF(D48="SI",1.43,0)+IF(D49="SI",1.43,0)+IF(D50="SI",1.43,0)+IF(D51="NO",1.43,0)+IF(D52="SI",1.43,0)+IF(D53="SI",1.43,0)</f>
        <v>0</v>
      </c>
      <c r="E54" s="255">
        <f>IF(E47="SI",1.43,0)+IF(E48="SI",1.43,0)+IF(E49="SI",1.43,0)+IF(E50="SI",1.43,0)+IF(E51="NO",1.43,0)+IF(E52="SI",1.43,0)+IF(E53="SI",1.43,0)</f>
        <v>0</v>
      </c>
      <c r="G54" s="314"/>
      <c r="H54" s="7"/>
      <c r="I54" s="7"/>
      <c r="J54" s="7"/>
      <c r="K54" s="1"/>
      <c r="O54" s="314"/>
      <c r="P54" s="7"/>
      <c r="Q54" s="1"/>
    </row>
    <row r="55" spans="2:18" ht="15.6">
      <c r="B55" s="250" t="s">
        <v>155</v>
      </c>
      <c r="C55" s="248" t="s">
        <v>5</v>
      </c>
      <c r="D55" s="248" t="s">
        <v>5</v>
      </c>
      <c r="E55" s="248" t="s">
        <v>5</v>
      </c>
      <c r="G55" s="314"/>
      <c r="H55" s="314"/>
      <c r="I55" s="7"/>
      <c r="J55" s="7"/>
      <c r="K55" s="8"/>
      <c r="O55" s="314"/>
      <c r="P55" s="314"/>
      <c r="Q55" s="8"/>
    </row>
    <row r="56" spans="2:18" ht="15.6">
      <c r="B56" s="138" t="s">
        <v>156</v>
      </c>
      <c r="C56" s="248" t="s">
        <v>5</v>
      </c>
      <c r="D56" s="248" t="s">
        <v>5</v>
      </c>
      <c r="E56" s="248" t="s">
        <v>5</v>
      </c>
      <c r="G56" s="314"/>
      <c r="H56" s="314"/>
      <c r="I56" s="7"/>
      <c r="J56" s="7"/>
      <c r="K56" s="1"/>
      <c r="O56" s="314"/>
      <c r="P56" s="314"/>
      <c r="Q56" s="1"/>
    </row>
    <row r="57" spans="2:18" ht="15.6">
      <c r="B57" s="138" t="s">
        <v>157</v>
      </c>
      <c r="C57" s="248" t="s">
        <v>5</v>
      </c>
      <c r="D57" s="248" t="s">
        <v>5</v>
      </c>
      <c r="E57" s="248" t="s">
        <v>5</v>
      </c>
      <c r="G57" s="314"/>
      <c r="H57" s="314"/>
      <c r="I57" s="7"/>
      <c r="J57" s="7"/>
      <c r="K57" s="1"/>
      <c r="O57" s="314"/>
      <c r="P57" s="314"/>
      <c r="Q57" s="1"/>
    </row>
    <row r="58" spans="2:18" ht="30.95">
      <c r="B58" s="138" t="s">
        <v>158</v>
      </c>
      <c r="C58" s="248" t="s">
        <v>5</v>
      </c>
      <c r="D58" s="248" t="s">
        <v>5</v>
      </c>
      <c r="E58" s="248" t="s">
        <v>5</v>
      </c>
      <c r="G58" s="314"/>
      <c r="H58" s="314"/>
      <c r="I58" s="7"/>
      <c r="J58" s="7"/>
      <c r="K58" s="1"/>
      <c r="O58" s="314"/>
      <c r="P58" s="314"/>
      <c r="Q58" s="1"/>
    </row>
    <row r="59" spans="2:18" ht="15.6" hidden="1">
      <c r="B59" s="253"/>
      <c r="C59" s="253">
        <f>IF(C55="SI",2.5,0)+IF(C56="SI",2.5,0)+IF(C57="SI",3,0)+IF(C58="SI",2.5,0)</f>
        <v>0</v>
      </c>
      <c r="D59" s="253">
        <f>IF(D55="SI",2.5,0)+IF(D56="SI",2.5,0)+IF(D57="SI",2.5,0)+IF(D58="SI",2.5,0)</f>
        <v>0</v>
      </c>
      <c r="E59" s="253">
        <f>IF(E55="SI",2.5,0)+IF(E56="SI",2.5,0)+IF(E57="SI",2.5,0)+IF(E58="SI",2.5,0)</f>
        <v>0</v>
      </c>
      <c r="G59" s="314"/>
      <c r="H59" s="314"/>
      <c r="I59" s="314"/>
      <c r="J59" s="314"/>
      <c r="K59" s="314"/>
      <c r="L59" s="314"/>
      <c r="O59" s="314"/>
      <c r="P59" s="314"/>
      <c r="Q59" s="314"/>
      <c r="R59" s="314"/>
    </row>
    <row r="60" spans="2:18" ht="15.6">
      <c r="B60" s="138" t="s">
        <v>159</v>
      </c>
      <c r="C60" s="248" t="s">
        <v>5</v>
      </c>
      <c r="D60" s="248" t="s">
        <v>5</v>
      </c>
      <c r="E60" s="248" t="s">
        <v>5</v>
      </c>
      <c r="G60" s="314"/>
      <c r="H60" s="314"/>
      <c r="I60" s="7"/>
      <c r="J60" s="7"/>
      <c r="K60" s="8"/>
      <c r="L60" s="18"/>
      <c r="O60" s="314"/>
      <c r="P60" s="314"/>
      <c r="Q60" s="8"/>
      <c r="R60" s="18"/>
    </row>
    <row r="61" spans="2:18" ht="30.95">
      <c r="B61" s="138" t="s">
        <v>160</v>
      </c>
      <c r="C61" s="248" t="s">
        <v>5</v>
      </c>
      <c r="D61" s="248" t="s">
        <v>5</v>
      </c>
      <c r="E61" s="248" t="s">
        <v>5</v>
      </c>
      <c r="G61" s="314"/>
      <c r="H61" s="314"/>
      <c r="I61" s="7"/>
      <c r="J61" s="7"/>
      <c r="K61" s="8"/>
      <c r="L61" s="18"/>
      <c r="O61" s="314"/>
      <c r="P61" s="314"/>
      <c r="Q61" s="8"/>
      <c r="R61" s="18"/>
    </row>
    <row r="62" spans="2:18" ht="15.6">
      <c r="B62" s="138" t="s">
        <v>161</v>
      </c>
      <c r="C62" s="248" t="s">
        <v>5</v>
      </c>
      <c r="D62" s="248" t="s">
        <v>5</v>
      </c>
      <c r="E62" s="248" t="s">
        <v>5</v>
      </c>
      <c r="G62" s="314"/>
      <c r="H62" s="314"/>
      <c r="I62" s="7"/>
      <c r="J62" s="7"/>
      <c r="K62" s="8"/>
      <c r="L62" s="18"/>
      <c r="O62" s="314"/>
      <c r="P62" s="314"/>
      <c r="Q62" s="8"/>
      <c r="R62" s="18"/>
    </row>
    <row r="63" spans="2:18" ht="30.95">
      <c r="B63" s="138" t="s">
        <v>162</v>
      </c>
      <c r="C63" s="248" t="s">
        <v>5</v>
      </c>
      <c r="D63" s="248" t="s">
        <v>5</v>
      </c>
      <c r="E63" s="248" t="s">
        <v>5</v>
      </c>
      <c r="G63" s="314"/>
      <c r="H63" s="314"/>
      <c r="I63" s="7"/>
      <c r="J63" s="7"/>
      <c r="K63" s="8"/>
      <c r="L63" s="18"/>
      <c r="O63" s="314"/>
      <c r="P63" s="314"/>
      <c r="Q63" s="8"/>
      <c r="R63" s="18"/>
    </row>
    <row r="64" spans="2:18" ht="30.95">
      <c r="B64" s="250" t="s">
        <v>163</v>
      </c>
      <c r="C64" s="248" t="s">
        <v>5</v>
      </c>
      <c r="D64" s="248" t="s">
        <v>5</v>
      </c>
      <c r="E64" s="248" t="s">
        <v>5</v>
      </c>
      <c r="G64" s="314"/>
      <c r="H64" s="314"/>
      <c r="I64" s="7"/>
      <c r="J64" s="7"/>
      <c r="K64" s="8"/>
      <c r="L64" s="18"/>
      <c r="O64" s="314"/>
      <c r="P64" s="314"/>
      <c r="Q64" s="8"/>
      <c r="R64" s="18"/>
    </row>
    <row r="65" spans="1:18" ht="15.6" hidden="1">
      <c r="B65" s="253"/>
      <c r="C65" s="249">
        <f>IF(C60="NO",2,0)+IF(C61="NO",2,0)+IF(C62="SI",2,0)+IF(C63="SI",2,0)+IF(C64="NO",2,0)</f>
        <v>0</v>
      </c>
      <c r="D65" s="249">
        <f>IF(D60="NO",2,0)+IF(D61="NO",2,0)+IF(D62="SI",2,0)+IF(D63="SI",2,0)+IF(D64="NO",2,0)</f>
        <v>0</v>
      </c>
      <c r="E65" s="249">
        <f>IF(E60="NO",2,0)+IF(E61="NO",2,0)+IF(E62="SI",2,0)+IF(E63="SI",2,0)+IF(E64="NO",2,0)</f>
        <v>0</v>
      </c>
      <c r="G65" s="314"/>
      <c r="H65" s="18"/>
      <c r="I65" s="18"/>
      <c r="J65" s="18"/>
      <c r="K65" s="18"/>
      <c r="L65" s="18"/>
      <c r="O65" s="314"/>
      <c r="P65" s="18"/>
      <c r="Q65" s="18"/>
      <c r="R65" s="18"/>
    </row>
    <row r="66" spans="1:18" ht="15.6">
      <c r="B66" s="138" t="s">
        <v>164</v>
      </c>
      <c r="C66" s="248" t="s">
        <v>5</v>
      </c>
      <c r="D66" s="248" t="s">
        <v>5</v>
      </c>
      <c r="E66" s="248" t="s">
        <v>5</v>
      </c>
      <c r="G66" s="314"/>
      <c r="H66" s="315"/>
      <c r="I66" s="5"/>
      <c r="J66" s="5"/>
      <c r="K66" s="8"/>
      <c r="L66" s="18"/>
      <c r="O66" s="314"/>
      <c r="P66" s="315"/>
      <c r="Q66" s="8"/>
      <c r="R66" s="18"/>
    </row>
    <row r="67" spans="1:18" ht="30.95">
      <c r="B67" s="250" t="s">
        <v>165</v>
      </c>
      <c r="C67" s="248" t="s">
        <v>5</v>
      </c>
      <c r="D67" s="248" t="s">
        <v>5</v>
      </c>
      <c r="E67" s="248" t="s">
        <v>5</v>
      </c>
      <c r="G67" s="314"/>
      <c r="H67" s="315"/>
      <c r="I67" s="5"/>
      <c r="J67" s="5"/>
      <c r="K67" s="8"/>
      <c r="L67" s="18"/>
      <c r="O67" s="314"/>
      <c r="P67" s="315"/>
      <c r="Q67" s="8"/>
      <c r="R67" s="18"/>
    </row>
    <row r="68" spans="1:18" ht="30.95">
      <c r="B68" s="138" t="s">
        <v>166</v>
      </c>
      <c r="C68" s="248" t="s">
        <v>5</v>
      </c>
      <c r="D68" s="248" t="s">
        <v>5</v>
      </c>
      <c r="E68" s="248" t="s">
        <v>5</v>
      </c>
      <c r="G68" s="314"/>
      <c r="H68" s="315"/>
      <c r="I68" s="5"/>
      <c r="J68" s="5"/>
      <c r="K68" s="8"/>
      <c r="L68" s="18"/>
      <c r="O68" s="314"/>
      <c r="P68" s="315"/>
      <c r="Q68" s="8"/>
      <c r="R68" s="18"/>
    </row>
    <row r="69" spans="1:18" ht="30.95">
      <c r="B69" s="138" t="s">
        <v>167</v>
      </c>
      <c r="C69" s="248" t="s">
        <v>5</v>
      </c>
      <c r="D69" s="248" t="s">
        <v>5</v>
      </c>
      <c r="E69" s="248" t="s">
        <v>5</v>
      </c>
      <c r="G69" s="314"/>
      <c r="H69" s="315"/>
      <c r="I69" s="5"/>
      <c r="J69" s="5"/>
      <c r="K69" s="8"/>
      <c r="L69" s="18"/>
      <c r="O69" s="314"/>
      <c r="P69" s="315"/>
      <c r="Q69" s="8"/>
      <c r="R69" s="18"/>
    </row>
    <row r="70" spans="1:18" ht="30.95">
      <c r="B70" s="250" t="s">
        <v>168</v>
      </c>
      <c r="C70" s="248" t="s">
        <v>5</v>
      </c>
      <c r="D70" s="248" t="s">
        <v>5</v>
      </c>
      <c r="E70" s="248" t="s">
        <v>5</v>
      </c>
      <c r="G70" s="314"/>
      <c r="H70" s="315"/>
      <c r="I70" s="5"/>
      <c r="J70" s="5"/>
      <c r="K70" s="8"/>
      <c r="L70" s="18"/>
      <c r="O70" s="314"/>
      <c r="P70" s="315"/>
      <c r="Q70" s="8"/>
      <c r="R70" s="18"/>
    </row>
    <row r="71" spans="1:18" ht="15.6" hidden="1">
      <c r="B71" s="156"/>
      <c r="C71" s="38">
        <f>IF(C66="NO",2,0)+IF(C67="SI",2,0)+IF(C68="SI",2,0)+IF(C69="SI",2,0)+IF(C70="SI",2,0)</f>
        <v>0</v>
      </c>
      <c r="D71" s="38">
        <f>IF(D66="NO",2,0)+IF(D67="SI",2,0)+IF(D68="SI",2,0)+IF(D69="SI",2,0)+IF(D70="SI",2,0)</f>
        <v>0</v>
      </c>
      <c r="E71" s="38">
        <f>IF(E66="NO",2,0)+IF(E67="SI",2,0)+IF(E68="SI",2,0)+IF(E69="SI",2,0)+IF(E70="SI",2,0)</f>
        <v>0</v>
      </c>
      <c r="G71" s="7"/>
      <c r="H71" s="5"/>
      <c r="I71" s="5"/>
      <c r="J71" s="5"/>
      <c r="K71" s="8"/>
      <c r="L71" s="18"/>
      <c r="O71" s="7"/>
      <c r="P71" s="5"/>
      <c r="Q71" s="8"/>
      <c r="R71" s="18"/>
    </row>
    <row r="72" spans="1:18"/>
    <row r="73" spans="1:18" ht="15.6">
      <c r="B73" s="318" t="s">
        <v>169</v>
      </c>
      <c r="C73" s="318"/>
      <c r="D73" s="318"/>
      <c r="E73" s="318"/>
    </row>
    <row r="74" spans="1:18"/>
    <row r="75" spans="1:18" ht="53.85" customHeight="1">
      <c r="B75" s="319" t="s">
        <v>170</v>
      </c>
      <c r="C75" s="319"/>
      <c r="D75" s="319"/>
      <c r="E75" s="319"/>
    </row>
    <row r="76" spans="1:18" ht="21">
      <c r="B76" s="26"/>
      <c r="C76" s="26"/>
      <c r="D76" s="26"/>
      <c r="E76" s="26"/>
    </row>
    <row r="77" spans="1:18" ht="30.95" customHeight="1">
      <c r="A77" s="322" t="s">
        <v>171</v>
      </c>
      <c r="B77" s="323"/>
      <c r="C77" s="23" t="s">
        <v>172</v>
      </c>
    </row>
    <row r="78" spans="1:18" ht="30" customHeight="1">
      <c r="A78" s="256" t="s">
        <v>173</v>
      </c>
      <c r="B78" s="177" t="str">
        <f>Hoja1!K3</f>
        <v/>
      </c>
      <c r="C78" s="98" t="str">
        <f>IFERROR(VLOOKUP(B78,Hoja1!I3:J11,2,FALSE),"")</f>
        <v/>
      </c>
      <c r="D78" s="97"/>
      <c r="E78" s="97"/>
      <c r="G78" s="7"/>
    </row>
    <row r="79" spans="1:18" ht="30" customHeight="1">
      <c r="A79" s="257" t="s">
        <v>174</v>
      </c>
      <c r="B79" s="178" t="str">
        <f>Hoja1!K4</f>
        <v/>
      </c>
      <c r="C79" s="99" t="str">
        <f>IFERROR(VLOOKUP(B79,Hoja1!I3:J11,2,FALSE),"")</f>
        <v/>
      </c>
      <c r="G79" s="7"/>
    </row>
    <row r="80" spans="1:18" ht="30" customHeight="1">
      <c r="A80" s="257" t="s">
        <v>175</v>
      </c>
      <c r="B80" s="178" t="str">
        <f>Hoja1!K5</f>
        <v/>
      </c>
      <c r="C80" s="99" t="str">
        <f>IFERROR(VLOOKUP(B80,Hoja1!I3:J11,2,FALSE),"")</f>
        <v/>
      </c>
      <c r="G80" s="7"/>
    </row>
    <row r="81" spans="1:11">
      <c r="A81" s="174"/>
      <c r="G81" s="7"/>
    </row>
    <row r="82" spans="1:11" ht="30.95">
      <c r="A82" s="324" t="s">
        <v>176</v>
      </c>
      <c r="B82" s="325"/>
      <c r="C82" s="28" t="s">
        <v>172</v>
      </c>
      <c r="G82" s="7"/>
    </row>
    <row r="83" spans="1:11" ht="30" customHeight="1">
      <c r="A83" s="256" t="s">
        <v>173</v>
      </c>
      <c r="B83" s="175" t="str">
        <f>Hoja1!L3</f>
        <v/>
      </c>
      <c r="C83" s="75" t="str">
        <f>IFERROR(VLOOKUP(B83,Hoja1!I3:J11,2,FALSE),"")</f>
        <v/>
      </c>
      <c r="G83" s="7"/>
    </row>
    <row r="84" spans="1:11" ht="30" customHeight="1">
      <c r="A84" s="257" t="s">
        <v>174</v>
      </c>
      <c r="B84" s="176" t="str">
        <f>Hoja1!L4</f>
        <v/>
      </c>
      <c r="C84" s="76" t="str">
        <f>IFERROR(VLOOKUP(B84,Hoja1!I3:J11,2,FALSE),"")</f>
        <v/>
      </c>
      <c r="G84" s="7"/>
    </row>
    <row r="85" spans="1:11" ht="30" customHeight="1">
      <c r="A85" s="257" t="s">
        <v>175</v>
      </c>
      <c r="B85" s="176" t="str">
        <f>Hoja1!L5</f>
        <v/>
      </c>
      <c r="C85" s="76" t="str">
        <f>IFERROR(VLOOKUP(B85,Hoja1!I3:J11,2,FALSE),"")</f>
        <v/>
      </c>
      <c r="G85" s="7"/>
    </row>
    <row r="86" spans="1:11">
      <c r="A86" s="174"/>
      <c r="G86" s="5"/>
    </row>
    <row r="87" spans="1:11" ht="30.95">
      <c r="A87" s="326" t="s">
        <v>177</v>
      </c>
      <c r="B87" s="327"/>
      <c r="C87" s="28" t="s">
        <v>172</v>
      </c>
    </row>
    <row r="88" spans="1:11" ht="30" customHeight="1">
      <c r="A88" s="258" t="s">
        <v>173</v>
      </c>
      <c r="B88" s="175" t="str">
        <f>Hoja1!M3</f>
        <v/>
      </c>
      <c r="C88" s="75" t="str">
        <f>IFERROR(VLOOKUP(B88,Hoja1!I3:J11,2,FALSE),"")</f>
        <v/>
      </c>
    </row>
    <row r="89" spans="1:11" ht="30" customHeight="1">
      <c r="A89" s="259" t="s">
        <v>174</v>
      </c>
      <c r="B89" s="176" t="str">
        <f>Hoja1!M4</f>
        <v/>
      </c>
      <c r="C89" s="76" t="str">
        <f>IFERROR(VLOOKUP(B89,Hoja1!I3:J11,2,FALSE),"")</f>
        <v/>
      </c>
    </row>
    <row r="90" spans="1:11" ht="30" customHeight="1">
      <c r="A90" s="259" t="s">
        <v>175</v>
      </c>
      <c r="B90" s="176" t="str">
        <f>Hoja1!M5</f>
        <v/>
      </c>
      <c r="C90" s="76" t="str">
        <f>IFERROR(VLOOKUP(B90,Hoja1!I3:J11,2,FALSE),"")</f>
        <v/>
      </c>
    </row>
    <row r="91" spans="1:11"/>
    <row r="92" spans="1:11" ht="21">
      <c r="B92" s="319"/>
      <c r="C92" s="319"/>
      <c r="D92" s="319"/>
      <c r="E92" s="319"/>
    </row>
    <row r="93" spans="1:11" ht="15" thickBot="1"/>
    <row r="94" spans="1:11" s="18" customFormat="1" ht="36" customHeight="1">
      <c r="B94" s="329" t="s">
        <v>178</v>
      </c>
      <c r="C94" s="320" t="s">
        <v>179</v>
      </c>
      <c r="D94" s="320"/>
      <c r="E94" s="320"/>
      <c r="F94" s="320"/>
      <c r="G94" s="320"/>
      <c r="H94" s="320"/>
      <c r="I94" s="320"/>
      <c r="J94" s="321"/>
    </row>
    <row r="95" spans="1:11" s="18" customFormat="1" ht="63.6" customHeight="1">
      <c r="B95" s="330"/>
      <c r="C95" s="247"/>
      <c r="D95" s="247"/>
      <c r="E95" s="247"/>
      <c r="F95" s="247"/>
      <c r="G95" s="316"/>
      <c r="H95" s="77"/>
      <c r="I95" s="77"/>
      <c r="J95" s="87"/>
      <c r="K95" s="77"/>
    </row>
    <row r="96" spans="1:11" s="18" customFormat="1" ht="56.1" customHeight="1" thickBot="1">
      <c r="B96" s="331"/>
      <c r="C96" s="90"/>
      <c r="D96" s="90"/>
      <c r="E96" s="90"/>
      <c r="F96" s="90"/>
      <c r="G96" s="317"/>
      <c r="H96" s="91"/>
      <c r="I96" s="91"/>
      <c r="J96" s="92"/>
      <c r="K96" s="77"/>
    </row>
    <row r="97" spans="2:11" s="18" customFormat="1" ht="36" customHeight="1">
      <c r="B97" s="312" t="s">
        <v>180</v>
      </c>
      <c r="C97" s="320" t="s">
        <v>181</v>
      </c>
      <c r="D97" s="320"/>
      <c r="E97" s="320"/>
      <c r="F97" s="320"/>
      <c r="G97" s="320"/>
      <c r="H97" s="320"/>
      <c r="I97" s="320"/>
      <c r="J97" s="321"/>
      <c r="K97" s="77"/>
    </row>
    <row r="98" spans="2:11" s="18" customFormat="1" ht="56.1" customHeight="1">
      <c r="B98" s="313"/>
      <c r="C98" s="247"/>
      <c r="D98" s="247"/>
      <c r="E98" s="247"/>
      <c r="F98" s="247"/>
      <c r="G98" s="316"/>
      <c r="H98" s="49"/>
      <c r="I98" s="49"/>
      <c r="J98" s="88"/>
      <c r="K98" s="49"/>
    </row>
    <row r="99" spans="2:11" s="18" customFormat="1" ht="63" customHeight="1" thickBot="1">
      <c r="B99" s="313"/>
      <c r="C99" s="90"/>
      <c r="D99" s="90"/>
      <c r="E99" s="90"/>
      <c r="F99" s="90"/>
      <c r="G99" s="317"/>
      <c r="H99" s="93"/>
      <c r="I99" s="93"/>
      <c r="J99" s="89"/>
      <c r="K99" s="49"/>
    </row>
    <row r="100" spans="2:11" s="18" customFormat="1" ht="36" customHeight="1">
      <c r="B100" s="312" t="s">
        <v>182</v>
      </c>
      <c r="C100" s="320" t="s">
        <v>183</v>
      </c>
      <c r="D100" s="320"/>
      <c r="E100" s="320"/>
      <c r="F100" s="320"/>
      <c r="G100" s="320"/>
      <c r="H100" s="320"/>
      <c r="I100" s="320"/>
      <c r="J100" s="321"/>
      <c r="K100" s="49"/>
    </row>
    <row r="101" spans="2:11" s="18" customFormat="1" ht="56.1" customHeight="1">
      <c r="B101" s="313"/>
      <c r="C101" s="247"/>
      <c r="D101" s="247"/>
      <c r="E101" s="247"/>
      <c r="F101" s="247"/>
      <c r="G101" s="316"/>
      <c r="H101" s="49"/>
      <c r="I101" s="49"/>
      <c r="J101" s="88"/>
      <c r="K101" s="49"/>
    </row>
    <row r="102" spans="2:11" s="18" customFormat="1" ht="56.1" customHeight="1" thickBot="1">
      <c r="B102" s="328"/>
      <c r="C102" s="90"/>
      <c r="D102" s="90"/>
      <c r="E102" s="90"/>
      <c r="F102" s="90"/>
      <c r="G102" s="317"/>
      <c r="H102" s="93"/>
      <c r="I102" s="93"/>
      <c r="J102" s="89"/>
      <c r="K102" s="49"/>
    </row>
    <row r="103" spans="2:11" ht="14.85" customHeight="1">
      <c r="B103" s="86"/>
      <c r="C103" s="247"/>
      <c r="D103" s="247"/>
      <c r="E103" s="247"/>
      <c r="F103" s="247"/>
      <c r="G103" s="85"/>
      <c r="H103" s="49"/>
      <c r="I103" s="49"/>
      <c r="J103" s="49"/>
      <c r="K103" s="49"/>
    </row>
    <row r="104" spans="2:11" ht="14.85" customHeight="1">
      <c r="B104" s="86"/>
      <c r="C104" s="246"/>
      <c r="D104" s="246"/>
      <c r="E104" s="246"/>
      <c r="F104" s="246"/>
      <c r="H104" s="49"/>
      <c r="I104" s="49"/>
      <c r="J104" s="49"/>
      <c r="K104" s="49"/>
    </row>
    <row r="105" spans="2:11" ht="39" customHeight="1">
      <c r="B105" s="245"/>
      <c r="C105" s="245"/>
      <c r="D105" s="245"/>
      <c r="E105" s="245"/>
      <c r="F105" s="245"/>
      <c r="G105" s="245"/>
    </row>
    <row r="106" spans="2:11"/>
    <row r="107" spans="2:11"/>
    <row r="108" spans="2:11"/>
    <row r="109" spans="2:11"/>
    <row r="110" spans="2:11"/>
    <row r="111" spans="2:11"/>
    <row r="112" spans="2:11"/>
    <row r="113"/>
    <row r="114"/>
    <row r="158" spans="2:2" ht="26.45">
      <c r="B158" s="274" t="s">
        <v>108</v>
      </c>
    </row>
  </sheetData>
  <mergeCells count="49">
    <mergeCell ref="C100:J100"/>
    <mergeCell ref="G40:K40"/>
    <mergeCell ref="H47:H53"/>
    <mergeCell ref="G59:L59"/>
    <mergeCell ref="G41:G58"/>
    <mergeCell ref="H41:H45"/>
    <mergeCell ref="H55:H58"/>
    <mergeCell ref="B1:E1"/>
    <mergeCell ref="C5:E5"/>
    <mergeCell ref="O40:Q40"/>
    <mergeCell ref="G12:L12"/>
    <mergeCell ref="H14:H18"/>
    <mergeCell ref="H28:H32"/>
    <mergeCell ref="P14:P18"/>
    <mergeCell ref="G14:G39"/>
    <mergeCell ref="H20:H26"/>
    <mergeCell ref="H33:L33"/>
    <mergeCell ref="H34:H39"/>
    <mergeCell ref="G101:G102"/>
    <mergeCell ref="B100:B102"/>
    <mergeCell ref="B3:E3"/>
    <mergeCell ref="O41:O58"/>
    <mergeCell ref="O59:R59"/>
    <mergeCell ref="O60:O70"/>
    <mergeCell ref="P66:P70"/>
    <mergeCell ref="P28:P32"/>
    <mergeCell ref="P33:R33"/>
    <mergeCell ref="P34:P39"/>
    <mergeCell ref="O14:O39"/>
    <mergeCell ref="P20:P26"/>
    <mergeCell ref="P41:P45"/>
    <mergeCell ref="P47:P53"/>
    <mergeCell ref="P55:P58"/>
    <mergeCell ref="B94:B96"/>
    <mergeCell ref="B97:B99"/>
    <mergeCell ref="P60:P64"/>
    <mergeCell ref="H60:H64"/>
    <mergeCell ref="H66:H70"/>
    <mergeCell ref="G95:G96"/>
    <mergeCell ref="G98:G99"/>
    <mergeCell ref="G60:G70"/>
    <mergeCell ref="B73:E73"/>
    <mergeCell ref="B75:E75"/>
    <mergeCell ref="B92:E92"/>
    <mergeCell ref="C94:J94"/>
    <mergeCell ref="C97:J97"/>
    <mergeCell ref="A77:B77"/>
    <mergeCell ref="A82:B82"/>
    <mergeCell ref="A87:B87"/>
  </mergeCells>
  <conditionalFormatting sqref="A77:A80">
    <cfRule type="expression" dxfId="10" priority="10">
      <formula>$C$8="NO"</formula>
    </cfRule>
  </conditionalFormatting>
  <conditionalFormatting sqref="A82 C82 B83:C85">
    <cfRule type="expression" dxfId="9" priority="17">
      <formula>$C$9="NO"</formula>
    </cfRule>
  </conditionalFormatting>
  <conditionalFormatting sqref="A83:A85">
    <cfRule type="expression" dxfId="8" priority="1">
      <formula>$C$9="NO"</formula>
    </cfRule>
  </conditionalFormatting>
  <conditionalFormatting sqref="A87:A90">
    <cfRule type="expression" dxfId="7" priority="4">
      <formula>$C$10="NO"</formula>
    </cfRule>
  </conditionalFormatting>
  <conditionalFormatting sqref="C13:C18 C20:C26 C28:C32 C34:C39 C41:C45 C47:C53 C55:C58 C60:C64 C66:C70">
    <cfRule type="expression" dxfId="6" priority="19">
      <formula>$C$8="NO"</formula>
    </cfRule>
  </conditionalFormatting>
  <conditionalFormatting sqref="C77 B78:C80">
    <cfRule type="expression" dxfId="5" priority="16">
      <formula>$C$8="NO"</formula>
    </cfRule>
  </conditionalFormatting>
  <conditionalFormatting sqref="C87 B88:C90">
    <cfRule type="expression" dxfId="4" priority="15">
      <formula>$C$10="NO"</formula>
    </cfRule>
  </conditionalFormatting>
  <conditionalFormatting sqref="D13:D18 D20:D26 D28:D32 D34:D39 D41:D45 D47:D53 D55:D58 D60:D64 D66:D70">
    <cfRule type="expression" dxfId="3" priority="47">
      <formula>$C$9="NO"</formula>
    </cfRule>
  </conditionalFormatting>
  <conditionalFormatting sqref="E13:E18 E20:E26 E28:E32 E34:E39 E41:E45 E47:E53 E55:E58 E60:E64 E66:E70">
    <cfRule type="expression" dxfId="2" priority="46">
      <formula>$C$10="NO"</formula>
    </cfRule>
  </conditionalFormatting>
  <dataValidations count="4">
    <dataValidation type="list" allowBlank="1" showInputMessage="1" showErrorMessage="1" sqref="R30:R32 P8:P10 R34:R39 L30:L32 H8:J10 L34:L39 R14:R28 L14:L28 R41:R57 L41:L57 L60:L64 R60:R64 R66:R71 L66:L71" xr:uid="{0FB0944C-50EC-4CC8-B177-5B8992EB11E8}">
      <formula1>"SI, NO,"</formula1>
    </dataValidation>
    <dataValidation type="list" allowBlank="1" showInputMessage="1" showErrorMessage="1" sqref="R29 L29" xr:uid="{222D898A-CC64-4ABC-8AAC-86A128C435CE}">
      <formula1>"Menos del 10%, Entre 10% y 50%, Más del 50%, "</formula1>
    </dataValidation>
    <dataValidation type="list" allowBlank="1" showInputMessage="1" showErrorMessage="1" sqref="C8:C10" xr:uid="{3C22ADF1-FBE2-4FDB-AF44-D3CDE150A256}">
      <formula1>"Seleccione,SI, NO,"</formula1>
    </dataValidation>
    <dataValidation type="list" allowBlank="1" showInputMessage="1" showErrorMessage="1" sqref="C14:E18 C20:E26 C28:E32 C34:E39 C41:E45 C47:E53 C55:E58 C60:E64 C66:E70" xr:uid="{3261E5FE-1E37-497D-9383-0184E4A57D30}">
      <formula1>"Seleccione,SI, NO, N/A"</formula1>
    </dataValidation>
  </dataValidations>
  <hyperlinks>
    <hyperlink ref="B20" location="'Conceptos clave'!A1" display="¿Su empaque cuenta con materiales biobasados o fibras naturales? " xr:uid="{0C8CCEA9-D632-4FAA-80B1-E8CD52FE55E8}"/>
    <hyperlink ref="B21" location="'Conceptos clave'!A1" display="¿Existen materiales renovables disponibles que puedan reemplazar a los materiales no renovables que se usan actulamente en su empaque o envase?" xr:uid="{DDBD9686-E9B3-476E-AF78-324179EAAD65}"/>
    <hyperlink ref="B31" location="'Conceptos clave'!A1" display="¿La cadena de valor del material de mayor peso de mi empaque o envase está consolidada? " xr:uid="{25B25A0F-26BF-4F5F-9273-880ED9ACBD2D}"/>
    <hyperlink ref="B32" location="'Conceptos clave'!A1" display="¿Existe suficiente suministro de materiales reciclados para satisfacer las necesidades de producción a largo plazo?" xr:uid="{89B6B614-2B54-4A8F-AF27-BAA9A40D153F}"/>
    <hyperlink ref="B35" location="'Conceptos clave'!A1" display="¿Su envase o empaque contribuye a la eliminación o disminución de los espacios vacíos?" xr:uid="{D642C26B-B04F-4448-969B-133BBB42B8B3}"/>
    <hyperlink ref="B38" location="'Conceptos clave'!A1" display="¿El diseño de mi envase o empaque contribuye a la generación de mermas en el proceso? " xr:uid="{D067B53E-8788-4E0F-983F-86B61CB8CF4B}"/>
    <hyperlink ref="B55" location="'Conceptos clave'!A1" display="¿El empaque esta diseñado para un modelo de reutilización B2B? " xr:uid="{41E26782-C50D-4ABA-A5DD-6975410AC499}"/>
    <hyperlink ref="B64" location="'Conceptos clave'!A1" display="¿El envase o empaque puede ser compactado para facilitar su transporte en el proceso de recuperación posconsumo?" xr:uid="{7D896B13-92EB-4A13-8DCA-7F32F6895333}"/>
    <hyperlink ref="B67" location="'Conceptos clave'!A1" display="¿Actualmente existe oferta disponible de materiales compostables o biodegradables para incluir en mi producto? " xr:uid="{5DA5CB27-9171-43E3-B718-9662E27A196C}"/>
    <hyperlink ref="B70" location="'Conceptos clave'!A1" display="¿Su empresa exigiría tener un soporte técnico sobre el potencial de biodegradabilidad o compostabilidad del empaque?" xr:uid="{C1FA0D02-F2C4-4FCD-BE03-F261E5C5AF39}"/>
    <hyperlink ref="B8" location="'Conceptos clave'!A1" display="Empaque primario" xr:uid="{2400C521-352E-4ABB-8CC4-E52EE849E8ED}"/>
    <hyperlink ref="B9" location="'Conceptos clave'!A1" display="Empaque secundario " xr:uid="{9AD1196C-3663-4F76-B907-04D867EF0E9E}"/>
    <hyperlink ref="B10" location="'Conceptos clave'!A1" display="Empaque terciario " xr:uid="{9EFE7BF9-890D-4E6A-9C55-269FFE3C3B33}"/>
  </hyperlink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B2D19-25F5-47F2-95AB-A53E344BCC84}">
  <sheetPr>
    <tabColor rgb="FFD0F1EF"/>
  </sheetPr>
  <dimension ref="A1:U107"/>
  <sheetViews>
    <sheetView showGridLines="0" topLeftCell="A65" zoomScale="58" zoomScaleNormal="114"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21" width="0" hidden="1" customWidth="1"/>
    <col min="22"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437</v>
      </c>
      <c r="E6" s="161"/>
      <c r="F6" s="61"/>
      <c r="G6" s="61"/>
      <c r="H6" s="61"/>
      <c r="I6" s="61"/>
      <c r="J6" s="61"/>
      <c r="K6" s="61"/>
      <c r="L6" s="62"/>
    </row>
    <row r="7" spans="2:18" ht="15" thickBot="1"/>
    <row r="8" spans="2:18" ht="15.95" thickBot="1">
      <c r="B8" s="485" t="s">
        <v>190</v>
      </c>
      <c r="C8" s="486"/>
      <c r="D8" s="472" t="s">
        <v>438</v>
      </c>
      <c r="E8" s="473"/>
      <c r="F8" s="473"/>
      <c r="G8" s="473"/>
      <c r="H8" s="473"/>
      <c r="I8" s="473"/>
      <c r="J8" s="473"/>
      <c r="K8" s="473"/>
      <c r="L8" s="474"/>
    </row>
    <row r="9" spans="2:18" ht="67.349999999999994" customHeight="1" thickBot="1">
      <c r="B9" s="490" t="s">
        <v>255</v>
      </c>
      <c r="C9" s="491"/>
      <c r="D9" s="492" t="s">
        <v>467</v>
      </c>
      <c r="E9" s="493"/>
      <c r="F9" s="493"/>
      <c r="G9" s="493"/>
      <c r="H9" s="493"/>
      <c r="I9" s="493"/>
      <c r="J9" s="493"/>
      <c r="K9" s="493"/>
      <c r="L9" s="494"/>
    </row>
    <row r="10" spans="2:18" ht="27" customHeight="1" thickBot="1">
      <c r="B10" s="457" t="s">
        <v>194</v>
      </c>
      <c r="C10" s="458"/>
      <c r="D10" s="497">
        <f>COUNTIF(J14:J43,"SI")/COUNTIF(I14:I43,1)</f>
        <v>0</v>
      </c>
      <c r="E10" s="435"/>
      <c r="F10" s="435"/>
      <c r="G10" s="435"/>
      <c r="H10" s="435"/>
      <c r="I10" s="435"/>
      <c r="J10" s="435"/>
      <c r="K10" s="435"/>
      <c r="L10" s="435"/>
      <c r="N10" s="65">
        <f>D10</f>
        <v>0</v>
      </c>
    </row>
    <row r="11" spans="2:18" ht="8.1" customHeight="1" thickBot="1">
      <c r="B11" s="359"/>
      <c r="C11" s="359"/>
      <c r="D11" s="359"/>
      <c r="E11" s="359"/>
      <c r="F11" s="359"/>
      <c r="G11" s="359"/>
      <c r="H11" s="359"/>
      <c r="I11" s="359"/>
      <c r="J11" s="359"/>
      <c r="K11" s="359"/>
      <c r="L11" s="359"/>
    </row>
    <row r="12" spans="2:18" ht="60.6" customHeight="1" thickBot="1">
      <c r="B12" s="498" t="s">
        <v>440</v>
      </c>
      <c r="C12" s="498"/>
      <c r="D12" s="487" t="s">
        <v>441</v>
      </c>
      <c r="E12" s="487"/>
      <c r="F12" s="487"/>
      <c r="G12" s="487"/>
      <c r="H12" s="487"/>
      <c r="I12" s="487"/>
      <c r="J12" s="487"/>
      <c r="K12" s="487"/>
      <c r="L12" s="488"/>
    </row>
    <row r="13" spans="2:18" ht="15.95" thickBot="1">
      <c r="B13" s="495" t="s">
        <v>195</v>
      </c>
      <c r="C13" s="324"/>
      <c r="D13" s="324"/>
      <c r="E13" s="324"/>
      <c r="F13" s="324"/>
      <c r="G13" s="324"/>
      <c r="H13" s="496"/>
      <c r="I13" s="70"/>
      <c r="J13" s="217"/>
      <c r="K13" s="82" t="s">
        <v>196</v>
      </c>
      <c r="L13" s="83" t="s">
        <v>197</v>
      </c>
    </row>
    <row r="14" spans="2:18" ht="15" customHeight="1">
      <c r="B14" s="350" t="s">
        <v>198</v>
      </c>
      <c r="C14" s="351"/>
      <c r="D14" s="356" t="s">
        <v>201</v>
      </c>
      <c r="E14" s="356"/>
      <c r="F14" s="356"/>
      <c r="G14" s="356"/>
      <c r="H14" s="356"/>
      <c r="I14" s="218">
        <f>IF(D14&lt;&gt;"",IF(OR(K14="NO",K14="SI",K14="Seleccione"),1,0),0)</f>
        <v>1</v>
      </c>
      <c r="J14" s="206" t="str">
        <f t="shared" ref="J14:J43" si="0">IF(D14="",0,K14)</f>
        <v>Seleccione</v>
      </c>
      <c r="K14" s="225" t="s">
        <v>5</v>
      </c>
      <c r="L14" s="33"/>
    </row>
    <row r="15" spans="2:18" ht="15.6">
      <c r="B15" s="352"/>
      <c r="C15" s="353"/>
      <c r="D15" s="357" t="s">
        <v>202</v>
      </c>
      <c r="E15" s="357"/>
      <c r="F15" s="357"/>
      <c r="G15" s="357"/>
      <c r="H15" s="357"/>
      <c r="I15" s="219">
        <f t="shared" ref="I15:I43" si="1">IF(D15&lt;&gt;"",IF(OR(K15="NO",K15="SI",K15="Seleccione"),1,0),0)</f>
        <v>1</v>
      </c>
      <c r="J15" s="206" t="str">
        <f t="shared" si="0"/>
        <v>Seleccione</v>
      </c>
      <c r="K15" s="223" t="s">
        <v>5</v>
      </c>
      <c r="L15" s="34"/>
    </row>
    <row r="16" spans="2:18" ht="15.6">
      <c r="B16" s="352"/>
      <c r="C16" s="353"/>
      <c r="D16" s="357" t="s">
        <v>203</v>
      </c>
      <c r="E16" s="357"/>
      <c r="F16" s="357"/>
      <c r="G16" s="357"/>
      <c r="H16" s="357"/>
      <c r="I16" s="219">
        <f t="shared" si="1"/>
        <v>1</v>
      </c>
      <c r="J16" s="206" t="str">
        <f t="shared" si="0"/>
        <v>Seleccione</v>
      </c>
      <c r="K16" s="223" t="s">
        <v>5</v>
      </c>
      <c r="L16" s="34"/>
    </row>
    <row r="17" spans="2:12" ht="15.6">
      <c r="B17" s="352"/>
      <c r="C17" s="353"/>
      <c r="D17" s="357" t="s">
        <v>204</v>
      </c>
      <c r="E17" s="357"/>
      <c r="F17" s="357"/>
      <c r="G17" s="357"/>
      <c r="H17" s="357"/>
      <c r="I17" s="219">
        <f t="shared" si="1"/>
        <v>1</v>
      </c>
      <c r="J17" s="206" t="str">
        <f t="shared" si="0"/>
        <v>Seleccione</v>
      </c>
      <c r="K17" s="223" t="s">
        <v>5</v>
      </c>
      <c r="L17" s="34"/>
    </row>
    <row r="18" spans="2:12" ht="15.6">
      <c r="B18" s="352"/>
      <c r="C18" s="353"/>
      <c r="D18" s="357" t="s">
        <v>257</v>
      </c>
      <c r="E18" s="357"/>
      <c r="F18" s="357"/>
      <c r="G18" s="357"/>
      <c r="H18" s="357"/>
      <c r="I18" s="219">
        <f t="shared" si="1"/>
        <v>1</v>
      </c>
      <c r="J18" s="206" t="str">
        <f t="shared" si="0"/>
        <v>Seleccione</v>
      </c>
      <c r="K18" s="223" t="s">
        <v>5</v>
      </c>
      <c r="L18" s="34"/>
    </row>
    <row r="19" spans="2:12" ht="15" customHeight="1">
      <c r="B19" s="352"/>
      <c r="C19" s="353"/>
      <c r="D19" s="357" t="s">
        <v>205</v>
      </c>
      <c r="E19" s="357"/>
      <c r="F19" s="357"/>
      <c r="G19" s="357"/>
      <c r="H19" s="357"/>
      <c r="I19" s="219">
        <f t="shared" si="1"/>
        <v>1</v>
      </c>
      <c r="J19" s="206" t="str">
        <f t="shared" si="0"/>
        <v>Seleccione</v>
      </c>
      <c r="K19" s="223" t="s">
        <v>5</v>
      </c>
      <c r="L19" s="34"/>
    </row>
    <row r="20" spans="2:12" ht="15" customHeight="1">
      <c r="B20" s="352"/>
      <c r="C20" s="353"/>
      <c r="D20" s="366"/>
      <c r="E20" s="366"/>
      <c r="F20" s="366"/>
      <c r="G20" s="366"/>
      <c r="H20" s="366"/>
      <c r="I20" s="219">
        <f t="shared" si="1"/>
        <v>0</v>
      </c>
      <c r="J20" s="206">
        <f t="shared" si="0"/>
        <v>0</v>
      </c>
      <c r="K20" s="223" t="s">
        <v>5</v>
      </c>
      <c r="L20" s="34"/>
    </row>
    <row r="21" spans="2:12" ht="15" customHeight="1">
      <c r="B21" s="352"/>
      <c r="C21" s="353"/>
      <c r="D21" s="366"/>
      <c r="E21" s="366"/>
      <c r="F21" s="366"/>
      <c r="G21" s="366"/>
      <c r="H21" s="366"/>
      <c r="I21" s="219">
        <f t="shared" si="1"/>
        <v>0</v>
      </c>
      <c r="J21" s="206">
        <f t="shared" si="0"/>
        <v>0</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356" t="s">
        <v>209</v>
      </c>
      <c r="E26" s="356"/>
      <c r="F26" s="356"/>
      <c r="G26" s="356"/>
      <c r="H26" s="356"/>
      <c r="I26" s="218">
        <f t="shared" si="1"/>
        <v>1</v>
      </c>
      <c r="J26" s="206" t="str">
        <f t="shared" si="0"/>
        <v>Seleccione</v>
      </c>
      <c r="K26" s="225" t="s">
        <v>5</v>
      </c>
      <c r="L26" s="33"/>
    </row>
    <row r="27" spans="2:12" ht="15.6">
      <c r="B27" s="352"/>
      <c r="C27" s="353"/>
      <c r="D27" s="357" t="s">
        <v>442</v>
      </c>
      <c r="E27" s="357"/>
      <c r="F27" s="357"/>
      <c r="G27" s="357"/>
      <c r="H27" s="357"/>
      <c r="I27" s="219">
        <f t="shared" si="1"/>
        <v>1</v>
      </c>
      <c r="J27" s="206" t="str">
        <f t="shared" si="0"/>
        <v>Seleccione</v>
      </c>
      <c r="K27" s="223" t="s">
        <v>5</v>
      </c>
      <c r="L27" s="34"/>
    </row>
    <row r="28" spans="2:12" ht="15" customHeight="1">
      <c r="B28" s="352"/>
      <c r="C28" s="353"/>
      <c r="D28" s="357" t="s">
        <v>443</v>
      </c>
      <c r="E28" s="357"/>
      <c r="F28" s="357"/>
      <c r="G28" s="357"/>
      <c r="H28" s="357"/>
      <c r="I28" s="219">
        <f t="shared" si="1"/>
        <v>1</v>
      </c>
      <c r="J28" s="206" t="str">
        <f t="shared" si="0"/>
        <v>Seleccione</v>
      </c>
      <c r="K28" s="223" t="s">
        <v>5</v>
      </c>
      <c r="L28" s="34"/>
    </row>
    <row r="29" spans="2:12" ht="15" customHeight="1">
      <c r="B29" s="352"/>
      <c r="C29" s="353"/>
      <c r="D29" s="357"/>
      <c r="E29" s="357"/>
      <c r="F29" s="357"/>
      <c r="G29" s="357"/>
      <c r="H29" s="357"/>
      <c r="I29" s="219">
        <f t="shared" si="1"/>
        <v>0</v>
      </c>
      <c r="J29" s="206">
        <f t="shared" si="0"/>
        <v>0</v>
      </c>
      <c r="K29" s="223" t="s">
        <v>5</v>
      </c>
      <c r="L29" s="34"/>
    </row>
    <row r="30" spans="2:12" ht="15" customHeight="1">
      <c r="B30" s="352"/>
      <c r="C30" s="353"/>
      <c r="D30" s="357"/>
      <c r="E30" s="357"/>
      <c r="F30" s="357"/>
      <c r="G30" s="357"/>
      <c r="H30" s="357"/>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5" customHeight="1">
      <c r="B32" s="350" t="s">
        <v>261</v>
      </c>
      <c r="C32" s="351"/>
      <c r="D32" s="450" t="s">
        <v>444</v>
      </c>
      <c r="E32" s="450"/>
      <c r="F32" s="450"/>
      <c r="G32" s="450"/>
      <c r="H32" s="450"/>
      <c r="I32" s="218">
        <f t="shared" si="1"/>
        <v>1</v>
      </c>
      <c r="J32" s="206" t="str">
        <f t="shared" si="0"/>
        <v>Seleccione</v>
      </c>
      <c r="K32" s="225" t="s">
        <v>5</v>
      </c>
      <c r="L32" s="33"/>
    </row>
    <row r="33" spans="2:12" ht="15.6" customHeight="1">
      <c r="B33" s="352"/>
      <c r="C33" s="353"/>
      <c r="D33" s="371" t="s">
        <v>445</v>
      </c>
      <c r="E33" s="371"/>
      <c r="F33" s="371"/>
      <c r="G33" s="371"/>
      <c r="H33" s="371"/>
      <c r="I33" s="219">
        <f t="shared" si="1"/>
        <v>1</v>
      </c>
      <c r="J33" s="206" t="str">
        <f t="shared" si="0"/>
        <v>Seleccione</v>
      </c>
      <c r="K33" s="223" t="s">
        <v>5</v>
      </c>
      <c r="L33" s="34"/>
    </row>
    <row r="34" spans="2:12" ht="15.6" customHeight="1">
      <c r="B34" s="352"/>
      <c r="C34" s="353"/>
      <c r="D34" s="371" t="s">
        <v>446</v>
      </c>
      <c r="E34" s="371"/>
      <c r="F34" s="371"/>
      <c r="G34" s="371"/>
      <c r="H34" s="371"/>
      <c r="I34" s="219">
        <f t="shared" si="1"/>
        <v>1</v>
      </c>
      <c r="J34" s="206" t="str">
        <f t="shared" si="0"/>
        <v>Seleccione</v>
      </c>
      <c r="K34" s="223" t="s">
        <v>5</v>
      </c>
      <c r="L34" s="34"/>
    </row>
    <row r="35" spans="2:12" ht="15.6" customHeight="1">
      <c r="B35" s="352"/>
      <c r="C35" s="353"/>
      <c r="D35" s="371" t="s">
        <v>426</v>
      </c>
      <c r="E35" s="371"/>
      <c r="F35" s="371"/>
      <c r="G35" s="371"/>
      <c r="H35" s="371"/>
      <c r="I35" s="219">
        <f t="shared" si="1"/>
        <v>1</v>
      </c>
      <c r="J35" s="206" t="str">
        <f t="shared" si="0"/>
        <v>Seleccione</v>
      </c>
      <c r="K35" s="223" t="s">
        <v>5</v>
      </c>
      <c r="L35" s="34"/>
    </row>
    <row r="36" spans="2:12" ht="15.6" customHeight="1">
      <c r="B36" s="352"/>
      <c r="C36" s="353"/>
      <c r="D36" s="371" t="s">
        <v>427</v>
      </c>
      <c r="E36" s="371"/>
      <c r="F36" s="371"/>
      <c r="G36" s="371"/>
      <c r="H36" s="371"/>
      <c r="I36" s="219">
        <f t="shared" si="1"/>
        <v>1</v>
      </c>
      <c r="J36" s="206" t="str">
        <f t="shared" si="0"/>
        <v>Seleccione</v>
      </c>
      <c r="K36" s="223" t="s">
        <v>5</v>
      </c>
      <c r="L36" s="34"/>
    </row>
    <row r="37" spans="2:12" ht="15.6" customHeight="1">
      <c r="B37" s="352"/>
      <c r="C37" s="353"/>
      <c r="D37" s="371" t="s">
        <v>404</v>
      </c>
      <c r="E37" s="371"/>
      <c r="F37" s="371"/>
      <c r="G37" s="371"/>
      <c r="H37" s="371"/>
      <c r="I37" s="219">
        <f t="shared" si="1"/>
        <v>1</v>
      </c>
      <c r="J37" s="206" t="str">
        <f t="shared" si="0"/>
        <v>Seleccione</v>
      </c>
      <c r="K37" s="223" t="s">
        <v>5</v>
      </c>
      <c r="L37" s="34"/>
    </row>
    <row r="38" spans="2:12" ht="15.6" customHeight="1">
      <c r="B38" s="352"/>
      <c r="C38" s="353"/>
      <c r="D38" s="371" t="s">
        <v>447</v>
      </c>
      <c r="E38" s="371"/>
      <c r="F38" s="371"/>
      <c r="G38" s="371"/>
      <c r="H38" s="371"/>
      <c r="I38" s="219">
        <f t="shared" si="1"/>
        <v>1</v>
      </c>
      <c r="J38" s="206" t="str">
        <f t="shared" si="0"/>
        <v>Seleccione</v>
      </c>
      <c r="K38" s="223" t="s">
        <v>5</v>
      </c>
      <c r="L38" s="34"/>
    </row>
    <row r="39" spans="2:12" ht="15" customHeight="1">
      <c r="B39" s="352"/>
      <c r="C39" s="353"/>
      <c r="D39" s="357" t="s">
        <v>448</v>
      </c>
      <c r="E39" s="357"/>
      <c r="F39" s="357"/>
      <c r="G39" s="357"/>
      <c r="H39" s="357"/>
      <c r="I39" s="219">
        <f t="shared" si="1"/>
        <v>1</v>
      </c>
      <c r="J39" s="206" t="str">
        <f t="shared" si="0"/>
        <v>Seleccione</v>
      </c>
      <c r="K39" s="223" t="s">
        <v>5</v>
      </c>
      <c r="L39" s="34"/>
    </row>
    <row r="40" spans="2:12" ht="15" customHeight="1">
      <c r="B40" s="352"/>
      <c r="C40" s="353"/>
      <c r="D40" s="366"/>
      <c r="E40" s="366"/>
      <c r="F40" s="366"/>
      <c r="G40" s="366"/>
      <c r="H40" s="366"/>
      <c r="I40" s="219">
        <f t="shared" si="1"/>
        <v>0</v>
      </c>
      <c r="J40" s="206">
        <f t="shared" si="0"/>
        <v>0</v>
      </c>
      <c r="K40" s="223" t="s">
        <v>5</v>
      </c>
      <c r="L40" s="34"/>
    </row>
    <row r="41" spans="2:12" ht="15" customHeight="1">
      <c r="B41" s="352"/>
      <c r="C41" s="353"/>
      <c r="D41" s="366"/>
      <c r="E41" s="366"/>
      <c r="F41" s="366"/>
      <c r="G41" s="366"/>
      <c r="H41" s="366"/>
      <c r="I41" s="219">
        <f t="shared" si="1"/>
        <v>0</v>
      </c>
      <c r="J41" s="206">
        <f t="shared" si="0"/>
        <v>0</v>
      </c>
      <c r="K41" s="223" t="s">
        <v>5</v>
      </c>
      <c r="L41" s="34"/>
    </row>
    <row r="42" spans="2:12" ht="15" customHeight="1">
      <c r="B42" s="352"/>
      <c r="C42" s="353"/>
      <c r="D42" s="366"/>
      <c r="E42" s="366"/>
      <c r="F42" s="366"/>
      <c r="G42" s="366"/>
      <c r="H42" s="366"/>
      <c r="I42" s="219">
        <f t="shared" si="1"/>
        <v>0</v>
      </c>
      <c r="J42" s="206">
        <f t="shared" si="0"/>
        <v>0</v>
      </c>
      <c r="K42" s="223" t="s">
        <v>5</v>
      </c>
      <c r="L42" s="34"/>
    </row>
    <row r="43" spans="2:12" ht="15.95" thickBot="1">
      <c r="B43" s="354"/>
      <c r="C43" s="355"/>
      <c r="D43" s="499"/>
      <c r="E43" s="499"/>
      <c r="F43" s="499"/>
      <c r="G43" s="499"/>
      <c r="H43" s="499"/>
      <c r="I43" s="220">
        <f t="shared" si="1"/>
        <v>0</v>
      </c>
      <c r="J43" s="206">
        <f t="shared" si="0"/>
        <v>0</v>
      </c>
      <c r="K43" s="224" t="s">
        <v>5</v>
      </c>
      <c r="L43" s="35"/>
    </row>
    <row r="44" spans="2:12" ht="14.45">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23.1"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350" t="s">
        <v>230</v>
      </c>
      <c r="C48" s="351"/>
      <c r="D48" s="351" t="s">
        <v>231</v>
      </c>
      <c r="E48" s="351"/>
      <c r="F48" s="351"/>
      <c r="G48" s="351"/>
      <c r="H48" s="351"/>
      <c r="I48" s="351"/>
      <c r="J48" s="351"/>
      <c r="K48" s="351"/>
      <c r="L48" s="383" t="s">
        <v>232</v>
      </c>
    </row>
    <row r="49" spans="2:12" ht="30.95">
      <c r="B49" s="352"/>
      <c r="C49" s="353"/>
      <c r="D49" s="151" t="s">
        <v>233</v>
      </c>
      <c r="E49" s="151" t="s">
        <v>234</v>
      </c>
      <c r="F49" s="151" t="s">
        <v>235</v>
      </c>
      <c r="G49" s="151" t="s">
        <v>236</v>
      </c>
      <c r="H49" s="151" t="s">
        <v>237</v>
      </c>
      <c r="I49" s="151"/>
      <c r="J49" s="151"/>
      <c r="K49" s="151" t="s">
        <v>238</v>
      </c>
      <c r="L49" s="384"/>
    </row>
    <row r="50" spans="2:12" ht="41.1" customHeight="1">
      <c r="B50" s="489" t="s">
        <v>449</v>
      </c>
      <c r="C50" s="138" t="s">
        <v>450</v>
      </c>
      <c r="D50" s="105"/>
      <c r="E50" s="105"/>
      <c r="F50" s="105"/>
      <c r="G50" s="105"/>
      <c r="H50" s="105"/>
      <c r="I50" s="105"/>
      <c r="J50" s="105"/>
      <c r="K50" s="105"/>
      <c r="L50" s="34"/>
    </row>
    <row r="51" spans="2:12" ht="41.1" customHeight="1">
      <c r="B51" s="481"/>
      <c r="C51" s="138" t="s">
        <v>451</v>
      </c>
      <c r="D51" s="15"/>
      <c r="E51" s="15"/>
      <c r="F51" s="15"/>
      <c r="G51" s="15"/>
      <c r="H51" s="15"/>
      <c r="I51" s="15"/>
      <c r="J51" s="15"/>
      <c r="K51" s="15"/>
      <c r="L51" s="34"/>
    </row>
    <row r="52" spans="2:12" ht="41.1" customHeight="1">
      <c r="B52" s="481"/>
      <c r="C52" s="138" t="s">
        <v>450</v>
      </c>
      <c r="D52" s="105"/>
      <c r="E52" s="105"/>
      <c r="F52" s="105"/>
      <c r="G52" s="105"/>
      <c r="H52" s="105"/>
      <c r="I52" s="105"/>
      <c r="J52" s="105"/>
      <c r="K52" s="105"/>
      <c r="L52" s="34"/>
    </row>
    <row r="53" spans="2:12" ht="41.1" customHeight="1">
      <c r="B53" s="481"/>
      <c r="C53" s="138" t="s">
        <v>451</v>
      </c>
      <c r="D53" s="15"/>
      <c r="E53" s="15"/>
      <c r="F53" s="15"/>
      <c r="G53" s="15"/>
      <c r="H53" s="15"/>
      <c r="I53" s="15"/>
      <c r="J53" s="15"/>
      <c r="K53" s="15"/>
      <c r="L53" s="34"/>
    </row>
    <row r="54" spans="2:12" ht="41.1" customHeight="1">
      <c r="B54" s="481"/>
      <c r="C54" s="138" t="s">
        <v>450</v>
      </c>
      <c r="D54" s="105"/>
      <c r="E54" s="105"/>
      <c r="F54" s="105"/>
      <c r="G54" s="105"/>
      <c r="H54" s="105"/>
      <c r="I54" s="105"/>
      <c r="J54" s="105"/>
      <c r="K54" s="105"/>
      <c r="L54" s="34"/>
    </row>
    <row r="55" spans="2:12" ht="41.1" customHeight="1">
      <c r="B55" s="481"/>
      <c r="C55" s="138" t="s">
        <v>451</v>
      </c>
      <c r="D55" s="15"/>
      <c r="E55" s="15"/>
      <c r="F55" s="15"/>
      <c r="G55" s="15"/>
      <c r="H55" s="15"/>
      <c r="I55" s="15"/>
      <c r="J55" s="15"/>
      <c r="K55" s="15"/>
      <c r="L55" s="34"/>
    </row>
    <row r="56" spans="2:12" ht="41.1" customHeight="1">
      <c r="B56" s="481"/>
      <c r="C56" s="138" t="s">
        <v>450</v>
      </c>
      <c r="D56" s="105"/>
      <c r="E56" s="105"/>
      <c r="F56" s="105"/>
      <c r="G56" s="105"/>
      <c r="H56" s="105"/>
      <c r="I56" s="105"/>
      <c r="J56" s="105"/>
      <c r="K56" s="105"/>
      <c r="L56" s="34"/>
    </row>
    <row r="57" spans="2:12" ht="41.1" customHeight="1">
      <c r="B57" s="481"/>
      <c r="C57" s="138" t="s">
        <v>451</v>
      </c>
      <c r="D57" s="15"/>
      <c r="E57" s="15"/>
      <c r="F57" s="15"/>
      <c r="G57" s="15"/>
      <c r="H57" s="15"/>
      <c r="I57" s="15"/>
      <c r="J57" s="15"/>
      <c r="K57" s="15"/>
      <c r="L57" s="34"/>
    </row>
    <row r="58" spans="2:12" ht="41.1" customHeight="1">
      <c r="B58" s="481"/>
      <c r="C58" s="138" t="s">
        <v>450</v>
      </c>
      <c r="D58" s="105"/>
      <c r="E58" s="105"/>
      <c r="F58" s="105"/>
      <c r="G58" s="105"/>
      <c r="H58" s="105"/>
      <c r="I58" s="105"/>
      <c r="J58" s="105"/>
      <c r="K58" s="105"/>
      <c r="L58" s="34"/>
    </row>
    <row r="59" spans="2:12" ht="41.1" customHeight="1">
      <c r="B59" s="481"/>
      <c r="C59" s="138" t="s">
        <v>451</v>
      </c>
      <c r="D59" s="15"/>
      <c r="E59" s="15"/>
      <c r="F59" s="15"/>
      <c r="G59" s="15"/>
      <c r="H59" s="15"/>
      <c r="I59" s="15"/>
      <c r="J59" s="15"/>
      <c r="K59" s="15"/>
      <c r="L59" s="34"/>
    </row>
    <row r="60" spans="2:12" ht="41.1" customHeight="1">
      <c r="B60" s="481"/>
      <c r="C60" s="138" t="s">
        <v>452</v>
      </c>
      <c r="D60" s="105"/>
      <c r="E60" s="105"/>
      <c r="F60" s="105"/>
      <c r="G60" s="105"/>
      <c r="H60" s="105"/>
      <c r="I60" s="141"/>
      <c r="J60" s="141"/>
      <c r="K60" s="105"/>
      <c r="L60" s="34"/>
    </row>
    <row r="61" spans="2:12" ht="49.9" customHeight="1" thickBot="1">
      <c r="B61" s="481"/>
      <c r="C61" s="159" t="s">
        <v>453</v>
      </c>
      <c r="D61" s="142" t="str">
        <f>IFERROR((((D51*D50)+(D52*D53)+(D54*D55)+(D56*D57)+(D58*D59))/D60)," ")</f>
        <v xml:space="preserve"> </v>
      </c>
      <c r="E61" s="142" t="str">
        <f t="shared" ref="E61:K61" si="2">IFERROR((((E51*E50)+(E52*E53)+(E54*E55)+(E56*E57)+(E58*E59))/E60)," ")</f>
        <v xml:space="preserve"> </v>
      </c>
      <c r="F61" s="142" t="str">
        <f t="shared" si="2"/>
        <v xml:space="preserve"> </v>
      </c>
      <c r="G61" s="142" t="str">
        <f t="shared" si="2"/>
        <v xml:space="preserve"> </v>
      </c>
      <c r="H61" s="142" t="str">
        <f t="shared" si="2"/>
        <v xml:space="preserve"> </v>
      </c>
      <c r="I61" s="142" t="str">
        <f t="shared" si="2"/>
        <v xml:space="preserve"> </v>
      </c>
      <c r="J61" s="142"/>
      <c r="K61" s="142" t="str">
        <f t="shared" si="2"/>
        <v xml:space="preserve"> </v>
      </c>
      <c r="L61" s="34"/>
    </row>
    <row r="62" spans="2:12" ht="34.9" customHeight="1">
      <c r="B62" s="385" t="s">
        <v>454</v>
      </c>
      <c r="C62" s="169" t="s">
        <v>244</v>
      </c>
      <c r="D62" s="110"/>
      <c r="E62" s="110"/>
      <c r="F62" s="110"/>
      <c r="G62" s="110"/>
      <c r="H62" s="110"/>
      <c r="I62" s="110"/>
      <c r="J62" s="110"/>
      <c r="K62" s="110"/>
      <c r="L62" s="33"/>
    </row>
    <row r="63" spans="2:12" ht="34.9" customHeight="1" thickBot="1">
      <c r="B63" s="386"/>
      <c r="C63" s="168" t="s">
        <v>242</v>
      </c>
      <c r="D63" s="188" t="str">
        <f>IFERROR(D61*D62*D60," ")</f>
        <v xml:space="preserve"> </v>
      </c>
      <c r="E63" s="188" t="str">
        <f>IFERROR(E61*E62*E60," ")</f>
        <v xml:space="preserve"> </v>
      </c>
      <c r="F63" s="188" t="str">
        <f t="shared" ref="F63:K63" si="3">IFERROR(F61*F62*F60," ")</f>
        <v xml:space="preserve"> </v>
      </c>
      <c r="G63" s="188" t="str">
        <f t="shared" si="3"/>
        <v xml:space="preserve"> </v>
      </c>
      <c r="H63" s="188" t="str">
        <f t="shared" si="3"/>
        <v xml:space="preserve"> </v>
      </c>
      <c r="I63" s="188" t="str">
        <f t="shared" si="3"/>
        <v xml:space="preserve"> </v>
      </c>
      <c r="J63" s="188"/>
      <c r="K63" s="188" t="str">
        <f t="shared" si="3"/>
        <v xml:space="preserve"> </v>
      </c>
      <c r="L63" s="35"/>
    </row>
    <row r="64" spans="2:12" ht="27" customHeight="1">
      <c r="B64" s="429" t="s">
        <v>245</v>
      </c>
      <c r="C64" s="430"/>
      <c r="D64" s="431"/>
      <c r="E64" s="431"/>
      <c r="F64" s="431"/>
      <c r="G64" s="431"/>
      <c r="H64" s="431"/>
      <c r="I64" s="431"/>
      <c r="J64" s="431"/>
      <c r="K64" s="431"/>
      <c r="L64" s="432"/>
    </row>
    <row r="65" spans="2:14" ht="60" customHeight="1" thickBot="1">
      <c r="B65" s="425" t="s">
        <v>246</v>
      </c>
      <c r="C65" s="426"/>
      <c r="D65" s="427" t="s">
        <v>455</v>
      </c>
      <c r="E65" s="427"/>
      <c r="F65" s="427"/>
      <c r="G65" s="427"/>
      <c r="H65" s="427"/>
      <c r="I65" s="427"/>
      <c r="J65" s="427"/>
      <c r="K65" s="427"/>
      <c r="L65" s="428"/>
    </row>
    <row r="66" spans="2:14" ht="24" customHeight="1">
      <c r="M66" s="47"/>
    </row>
    <row r="67" spans="2:14" ht="16.350000000000001" customHeight="1">
      <c r="M67" s="68"/>
      <c r="N67" s="68"/>
    </row>
    <row r="68" spans="2:14" ht="15.6" customHeight="1">
      <c r="M68" s="68"/>
      <c r="N68" s="68"/>
    </row>
    <row r="69" spans="2:14" ht="14.45" hidden="1"/>
    <row r="70" spans="2:14" ht="14.45"/>
    <row r="71" spans="2:14" ht="15" thickBot="1"/>
    <row r="72" spans="2:14" ht="14.45">
      <c r="I72" s="32"/>
      <c r="J72" s="44"/>
    </row>
    <row r="73" spans="2:14" ht="14.45"/>
    <row r="74" spans="2:14" ht="14.45">
      <c r="I74" s="63"/>
      <c r="J74" s="44"/>
    </row>
    <row r="75" spans="2:14" ht="14.45"/>
    <row r="76" spans="2:14" ht="14.45"/>
    <row r="77" spans="2:14" ht="14.45"/>
    <row r="78" spans="2:14" ht="14.45" hidden="1"/>
    <row r="79" spans="2:14" ht="14.45" hidden="1"/>
    <row r="80" spans="2:14" ht="14.45" hidden="1"/>
    <row r="81" ht="14.45" hidden="1"/>
    <row r="82" ht="14.45" hidden="1"/>
    <row r="83" ht="14.45" hidden="1"/>
    <row r="84" ht="14.45" hidden="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sheetData>
  <mergeCells count="62">
    <mergeCell ref="B64:C64"/>
    <mergeCell ref="D64:L64"/>
    <mergeCell ref="B65:C65"/>
    <mergeCell ref="D65:L65"/>
    <mergeCell ref="B48:C49"/>
    <mergeCell ref="D48:K48"/>
    <mergeCell ref="L48:L49"/>
    <mergeCell ref="B50:B61"/>
    <mergeCell ref="B62:B63"/>
    <mergeCell ref="B44:L44"/>
    <mergeCell ref="D46:H46"/>
    <mergeCell ref="K46:L46"/>
    <mergeCell ref="D45:H45"/>
    <mergeCell ref="K45:L45"/>
    <mergeCell ref="D31:H31"/>
    <mergeCell ref="B32:C43"/>
    <mergeCell ref="D32:H32"/>
    <mergeCell ref="D33:H33"/>
    <mergeCell ref="D34:H34"/>
    <mergeCell ref="D35:H35"/>
    <mergeCell ref="D36:H36"/>
    <mergeCell ref="D37:H37"/>
    <mergeCell ref="D38:H38"/>
    <mergeCell ref="D39:H39"/>
    <mergeCell ref="D40:H40"/>
    <mergeCell ref="D41:H41"/>
    <mergeCell ref="D42:H42"/>
    <mergeCell ref="D43:H43"/>
    <mergeCell ref="B26:C31"/>
    <mergeCell ref="D26:H26"/>
    <mergeCell ref="D27:H27"/>
    <mergeCell ref="D28:H28"/>
    <mergeCell ref="D29:H29"/>
    <mergeCell ref="D30:H30"/>
    <mergeCell ref="B13:H13"/>
    <mergeCell ref="B14:C25"/>
    <mergeCell ref="D14:H14"/>
    <mergeCell ref="D15:H15"/>
    <mergeCell ref="D16:H16"/>
    <mergeCell ref="D17:H17"/>
    <mergeCell ref="D18:H18"/>
    <mergeCell ref="D19:H19"/>
    <mergeCell ref="D20:H20"/>
    <mergeCell ref="D21:H21"/>
    <mergeCell ref="D22:H22"/>
    <mergeCell ref="D23:H23"/>
    <mergeCell ref="D24:H24"/>
    <mergeCell ref="D25:H25"/>
    <mergeCell ref="B12:C12"/>
    <mergeCell ref="D12:L12"/>
    <mergeCell ref="B1:L1"/>
    <mergeCell ref="B2:L2"/>
    <mergeCell ref="B4:C4"/>
    <mergeCell ref="B5:C5"/>
    <mergeCell ref="B6:C6"/>
    <mergeCell ref="B8:C8"/>
    <mergeCell ref="D8:L8"/>
    <mergeCell ref="B9:C9"/>
    <mergeCell ref="D9:L9"/>
    <mergeCell ref="B10:C10"/>
    <mergeCell ref="D10:L10"/>
    <mergeCell ref="B11:L11"/>
  </mergeCells>
  <conditionalFormatting sqref="D10:E10">
    <cfRule type="dataBar" priority="1">
      <dataBar>
        <cfvo type="num" val="0"/>
        <cfvo type="num" val="1"/>
        <color rgb="FF6DBEB5"/>
      </dataBar>
      <extLst>
        <ext xmlns:x14="http://schemas.microsoft.com/office/spreadsheetml/2009/9/main" uri="{B025F937-C7B1-47D3-B67F-A62EFF666E3E}">
          <x14:id>{C2A60789-143B-404B-A44D-498E252DB197}</x14:id>
        </ext>
      </extLst>
    </cfRule>
  </conditionalFormatting>
  <dataValidations count="2">
    <dataValidation type="list" allowBlank="1" showInputMessage="1" showErrorMessage="1" sqref="K14:K43" xr:uid="{89982B78-0854-4277-86B8-C0E135A17CC2}">
      <formula1>"Seleccione, SI,NO, NoAplica"</formula1>
    </dataValidation>
    <dataValidation type="decimal" allowBlank="1" showInputMessage="1" showErrorMessage="1" sqref="D51:K51 D53:K53 D55:K55 D57:K57 D59:K59" xr:uid="{9F5270FC-24FA-4EA1-B450-35751D9EC3EE}">
      <formula1>0</formula1>
      <formula2>1</formula2>
    </dataValidation>
  </dataValidations>
  <hyperlinks>
    <hyperlink ref="M64:N64" location="'2. Definamos '!A1" display="Volver" xr:uid="{804E70E4-164E-4E5F-9C05-88A31DBA1200}"/>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C2A60789-143B-404B-A44D-498E252DB197}">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A0ED5-9CBD-4347-8EA0-03BF1A2316CA}">
  <sheetPr>
    <tabColor rgb="FFD0F1EF"/>
  </sheetPr>
  <dimension ref="A1:O107"/>
  <sheetViews>
    <sheetView showGridLines="0" topLeftCell="A56" zoomScale="42" zoomScaleNormal="120"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5" width="11.42578125" customWidth="1"/>
    <col min="16" max="16384" width="11.42578125" hidden="1"/>
  </cols>
  <sheetData>
    <row r="1" spans="2:14" ht="79.349999999999994" customHeight="1">
      <c r="B1" s="293" t="s">
        <v>184</v>
      </c>
      <c r="C1" s="293"/>
      <c r="D1" s="293"/>
      <c r="E1" s="293"/>
      <c r="F1" s="293"/>
      <c r="G1" s="293"/>
      <c r="H1" s="293"/>
      <c r="I1" s="293"/>
      <c r="J1" s="293"/>
      <c r="K1" s="293"/>
      <c r="L1" s="293"/>
      <c r="M1" s="25"/>
      <c r="N1" s="25"/>
    </row>
    <row r="2" spans="2:14" ht="14.45">
      <c r="B2" s="306"/>
      <c r="C2" s="306"/>
      <c r="D2" s="306"/>
      <c r="E2" s="306"/>
      <c r="F2" s="306"/>
      <c r="G2" s="306"/>
      <c r="H2" s="306"/>
      <c r="I2" s="306"/>
      <c r="J2" s="306"/>
      <c r="K2" s="306"/>
      <c r="L2" s="306"/>
    </row>
    <row r="3" spans="2:14" ht="15" thickBot="1"/>
    <row r="4" spans="2:14" ht="16.350000000000001" customHeight="1">
      <c r="B4" s="339" t="s">
        <v>185</v>
      </c>
      <c r="C4" s="340"/>
      <c r="D4" s="157" t="str">
        <f>'2. Definamos '!K5</f>
        <v>Producto</v>
      </c>
      <c r="E4" s="157"/>
      <c r="F4" s="57"/>
      <c r="G4" s="57"/>
      <c r="H4" s="57"/>
      <c r="I4" s="57"/>
      <c r="J4" s="57"/>
      <c r="K4" s="57"/>
      <c r="L4" s="58"/>
    </row>
    <row r="5" spans="2:14" ht="16.350000000000001" customHeight="1">
      <c r="B5" s="341" t="s">
        <v>186</v>
      </c>
      <c r="C5" s="342"/>
      <c r="D5" s="158" t="s">
        <v>315</v>
      </c>
      <c r="E5" s="158"/>
      <c r="F5" s="59"/>
      <c r="G5" s="59"/>
      <c r="H5" s="59"/>
      <c r="I5" s="59"/>
      <c r="J5" s="59"/>
      <c r="K5" s="59"/>
      <c r="L5" s="60"/>
    </row>
    <row r="6" spans="2:14" ht="17.100000000000001" customHeight="1" thickBot="1">
      <c r="B6" s="343" t="s">
        <v>188</v>
      </c>
      <c r="C6" s="344"/>
      <c r="D6" s="161" t="s">
        <v>468</v>
      </c>
      <c r="E6" s="161"/>
      <c r="F6" s="61"/>
      <c r="G6" s="61"/>
      <c r="H6" s="61"/>
      <c r="I6" s="61"/>
      <c r="J6" s="61"/>
      <c r="K6" s="61"/>
      <c r="L6" s="62"/>
    </row>
    <row r="7" spans="2:14" ht="14.45"/>
    <row r="8" spans="2:14" ht="15" thickBot="1"/>
    <row r="9" spans="2:14" ht="15.95" thickBot="1">
      <c r="B9" s="335" t="s">
        <v>190</v>
      </c>
      <c r="C9" s="335"/>
      <c r="D9" s="502" t="s">
        <v>438</v>
      </c>
      <c r="E9" s="462"/>
      <c r="F9" s="462"/>
      <c r="G9" s="462"/>
      <c r="H9" s="462"/>
      <c r="I9" s="462"/>
      <c r="J9" s="462"/>
      <c r="K9" s="462"/>
      <c r="L9" s="463"/>
    </row>
    <row r="10" spans="2:14" ht="62.25" customHeight="1" thickBot="1">
      <c r="B10" s="335" t="s">
        <v>255</v>
      </c>
      <c r="C10" s="335"/>
      <c r="D10" s="505" t="s">
        <v>457</v>
      </c>
      <c r="E10" s="506"/>
      <c r="F10" s="506"/>
      <c r="G10" s="506"/>
      <c r="H10" s="506"/>
      <c r="I10" s="506"/>
      <c r="J10" s="506"/>
      <c r="K10" s="506"/>
      <c r="L10" s="507"/>
    </row>
    <row r="11" spans="2:14" ht="15.95" thickBot="1">
      <c r="B11" s="457" t="s">
        <v>194</v>
      </c>
      <c r="C11" s="458"/>
      <c r="D11" s="414">
        <f>COUNTIF(J15:J43,"SI")/COUNTIF(I15:I43,1)</f>
        <v>0</v>
      </c>
      <c r="E11" s="348"/>
      <c r="F11" s="348"/>
      <c r="G11" s="348"/>
      <c r="H11" s="348"/>
      <c r="I11" s="348"/>
      <c r="J11" s="348"/>
      <c r="K11" s="348"/>
      <c r="L11" s="349"/>
      <c r="N11" s="65">
        <f>D11</f>
        <v>0</v>
      </c>
    </row>
    <row r="12" spans="2:14" ht="15" thickBot="1">
      <c r="B12" s="359"/>
      <c r="C12" s="359"/>
      <c r="D12" s="359"/>
      <c r="E12" s="359"/>
      <c r="F12" s="359"/>
      <c r="G12" s="359"/>
      <c r="H12" s="359"/>
      <c r="I12" s="359"/>
      <c r="J12" s="359"/>
      <c r="K12" s="359"/>
      <c r="L12" s="359"/>
    </row>
    <row r="13" spans="2:14" ht="76.349999999999994" customHeight="1" thickBot="1">
      <c r="B13" s="498" t="s">
        <v>440</v>
      </c>
      <c r="C13" s="498"/>
      <c r="D13" s="487" t="s">
        <v>458</v>
      </c>
      <c r="E13" s="487"/>
      <c r="F13" s="487"/>
      <c r="G13" s="487"/>
      <c r="H13" s="487"/>
      <c r="I13" s="487"/>
      <c r="J13" s="487"/>
      <c r="K13" s="487"/>
      <c r="L13" s="488"/>
    </row>
    <row r="14" spans="2:14" ht="15.95" thickBot="1">
      <c r="B14" s="495" t="s">
        <v>195</v>
      </c>
      <c r="C14" s="324"/>
      <c r="D14" s="324"/>
      <c r="E14" s="324"/>
      <c r="F14" s="324"/>
      <c r="G14" s="324"/>
      <c r="H14" s="496"/>
      <c r="I14" s="82"/>
      <c r="J14" s="82"/>
      <c r="K14" s="82" t="s">
        <v>196</v>
      </c>
      <c r="L14" s="83" t="s">
        <v>197</v>
      </c>
    </row>
    <row r="15" spans="2:14" ht="14.85" customHeight="1">
      <c r="B15" s="350" t="s">
        <v>198</v>
      </c>
      <c r="C15" s="351"/>
      <c r="D15" s="356" t="s">
        <v>201</v>
      </c>
      <c r="E15" s="356"/>
      <c r="F15" s="356"/>
      <c r="G15" s="356"/>
      <c r="H15" s="356"/>
      <c r="I15" s="218">
        <f>IF(D15&lt;&gt;"",IF(OR(K15="NO",K15="SI",K15="Seleccione"),1,0),0)</f>
        <v>1</v>
      </c>
      <c r="J15" s="206" t="str">
        <f t="shared" ref="J15:J43" si="0">IF(D15="",0,K15)</f>
        <v>Seleccione</v>
      </c>
      <c r="K15" s="225" t="s">
        <v>5</v>
      </c>
      <c r="L15" s="33"/>
    </row>
    <row r="16" spans="2:14" ht="14.85" customHeight="1">
      <c r="B16" s="352"/>
      <c r="C16" s="353"/>
      <c r="D16" s="357" t="s">
        <v>202</v>
      </c>
      <c r="E16" s="357"/>
      <c r="F16" s="357"/>
      <c r="G16" s="357"/>
      <c r="H16" s="357"/>
      <c r="I16" s="219">
        <f t="shared" ref="I16:I43" si="1">IF(D16&lt;&gt;"",IF(OR(K16="NO",K16="SI",K16="Seleccione"),1,0),0)</f>
        <v>1</v>
      </c>
      <c r="J16" s="206" t="str">
        <f t="shared" si="0"/>
        <v>Seleccione</v>
      </c>
      <c r="K16" s="223" t="s">
        <v>5</v>
      </c>
      <c r="L16" s="34"/>
    </row>
    <row r="17" spans="2:12" ht="14.85" customHeight="1">
      <c r="B17" s="352"/>
      <c r="C17" s="353"/>
      <c r="D17" s="357" t="s">
        <v>203</v>
      </c>
      <c r="E17" s="357"/>
      <c r="F17" s="357"/>
      <c r="G17" s="357"/>
      <c r="H17" s="357"/>
      <c r="I17" s="219">
        <f t="shared" si="1"/>
        <v>1</v>
      </c>
      <c r="J17" s="206" t="str">
        <f t="shared" si="0"/>
        <v>Seleccione</v>
      </c>
      <c r="K17" s="223" t="s">
        <v>5</v>
      </c>
      <c r="L17" s="34"/>
    </row>
    <row r="18" spans="2:12" ht="14.85" customHeight="1">
      <c r="B18" s="352"/>
      <c r="C18" s="353"/>
      <c r="D18" s="357" t="s">
        <v>204</v>
      </c>
      <c r="E18" s="357"/>
      <c r="F18" s="357"/>
      <c r="G18" s="357"/>
      <c r="H18" s="357"/>
      <c r="I18" s="219">
        <f t="shared" si="1"/>
        <v>1</v>
      </c>
      <c r="J18" s="206" t="str">
        <f t="shared" si="0"/>
        <v>Seleccione</v>
      </c>
      <c r="K18" s="223" t="s">
        <v>5</v>
      </c>
      <c r="L18" s="34"/>
    </row>
    <row r="19" spans="2:12" ht="14.85" customHeight="1">
      <c r="B19" s="352"/>
      <c r="C19" s="353"/>
      <c r="D19" s="357" t="s">
        <v>257</v>
      </c>
      <c r="E19" s="357"/>
      <c r="F19" s="357"/>
      <c r="G19" s="357"/>
      <c r="H19" s="357"/>
      <c r="I19" s="219">
        <f t="shared" si="1"/>
        <v>1</v>
      </c>
      <c r="J19" s="206" t="str">
        <f t="shared" si="0"/>
        <v>Seleccione</v>
      </c>
      <c r="K19" s="223" t="s">
        <v>5</v>
      </c>
      <c r="L19" s="34"/>
    </row>
    <row r="20" spans="2:12" ht="15" customHeight="1">
      <c r="B20" s="352"/>
      <c r="C20" s="353"/>
      <c r="D20" s="357" t="s">
        <v>205</v>
      </c>
      <c r="E20" s="357"/>
      <c r="F20" s="357"/>
      <c r="G20" s="357"/>
      <c r="H20" s="357"/>
      <c r="I20" s="219">
        <f t="shared" si="1"/>
        <v>1</v>
      </c>
      <c r="J20" s="206" t="str">
        <f t="shared" si="0"/>
        <v>Seleccione</v>
      </c>
      <c r="K20" s="223" t="s">
        <v>5</v>
      </c>
      <c r="L20" s="34"/>
    </row>
    <row r="21" spans="2:12" ht="15" customHeight="1">
      <c r="B21" s="352"/>
      <c r="C21" s="353"/>
      <c r="D21" s="366"/>
      <c r="E21" s="366"/>
      <c r="F21" s="366"/>
      <c r="G21" s="366"/>
      <c r="H21" s="366"/>
      <c r="I21" s="219">
        <f t="shared" si="1"/>
        <v>0</v>
      </c>
      <c r="J21" s="206">
        <f t="shared" si="0"/>
        <v>0</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 customHeight="1" thickBot="1">
      <c r="B25" s="354"/>
      <c r="C25" s="355"/>
      <c r="D25" s="508"/>
      <c r="E25" s="508"/>
      <c r="F25" s="508"/>
      <c r="G25" s="508"/>
      <c r="H25" s="508"/>
      <c r="I25" s="220">
        <f t="shared" si="1"/>
        <v>0</v>
      </c>
      <c r="J25" s="206">
        <f t="shared" si="0"/>
        <v>0</v>
      </c>
      <c r="K25" s="224" t="s">
        <v>5</v>
      </c>
      <c r="L25" s="35"/>
    </row>
    <row r="26" spans="2:12" ht="15.6" customHeight="1">
      <c r="B26" s="350" t="s">
        <v>258</v>
      </c>
      <c r="C26" s="351"/>
      <c r="D26" s="356" t="s">
        <v>209</v>
      </c>
      <c r="E26" s="356"/>
      <c r="F26" s="356"/>
      <c r="G26" s="356"/>
      <c r="H26" s="356"/>
      <c r="I26" s="218">
        <f t="shared" si="1"/>
        <v>1</v>
      </c>
      <c r="J26" s="206" t="str">
        <f t="shared" si="0"/>
        <v>Seleccione</v>
      </c>
      <c r="K26" s="225" t="s">
        <v>5</v>
      </c>
      <c r="L26" s="33"/>
    </row>
    <row r="27" spans="2:12" ht="15" customHeight="1">
      <c r="B27" s="352"/>
      <c r="C27" s="353"/>
      <c r="D27" s="357" t="s">
        <v>442</v>
      </c>
      <c r="E27" s="357"/>
      <c r="F27" s="357"/>
      <c r="G27" s="357"/>
      <c r="H27" s="357"/>
      <c r="I27" s="219">
        <f t="shared" si="1"/>
        <v>1</v>
      </c>
      <c r="J27" s="206" t="str">
        <f t="shared" si="0"/>
        <v>Seleccione</v>
      </c>
      <c r="K27" s="223" t="s">
        <v>5</v>
      </c>
      <c r="L27" s="34"/>
    </row>
    <row r="28" spans="2:12" ht="15" customHeight="1">
      <c r="B28" s="352"/>
      <c r="C28" s="353"/>
      <c r="D28" s="366"/>
      <c r="E28" s="366"/>
      <c r="F28" s="366"/>
      <c r="G28" s="366"/>
      <c r="H28" s="366"/>
      <c r="I28" s="219">
        <f t="shared" si="1"/>
        <v>0</v>
      </c>
      <c r="J28" s="206">
        <f t="shared" si="0"/>
        <v>0</v>
      </c>
      <c r="K28" s="223" t="s">
        <v>5</v>
      </c>
      <c r="L28" s="34"/>
    </row>
    <row r="29" spans="2:12" ht="15" customHeight="1">
      <c r="B29" s="352"/>
      <c r="C29" s="353"/>
      <c r="D29" s="366"/>
      <c r="E29" s="366"/>
      <c r="F29" s="366"/>
      <c r="G29" s="366"/>
      <c r="H29" s="366"/>
      <c r="I29" s="219">
        <f t="shared" si="1"/>
        <v>0</v>
      </c>
      <c r="J29" s="206">
        <f t="shared" si="0"/>
        <v>0</v>
      </c>
      <c r="K29" s="223" t="s">
        <v>5</v>
      </c>
      <c r="L29" s="34"/>
    </row>
    <row r="30" spans="2:12" ht="15" customHeight="1">
      <c r="B30" s="352"/>
      <c r="C30" s="353"/>
      <c r="D30" s="366"/>
      <c r="E30" s="366"/>
      <c r="F30" s="366"/>
      <c r="G30" s="366"/>
      <c r="H30" s="366"/>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5.6">
      <c r="B32" s="350" t="s">
        <v>261</v>
      </c>
      <c r="C32" s="351"/>
      <c r="D32" s="356" t="s">
        <v>444</v>
      </c>
      <c r="E32" s="356"/>
      <c r="F32" s="356"/>
      <c r="G32" s="356"/>
      <c r="H32" s="356"/>
      <c r="I32" s="218">
        <f t="shared" si="1"/>
        <v>1</v>
      </c>
      <c r="J32" s="206" t="str">
        <f t="shared" si="0"/>
        <v>Seleccione</v>
      </c>
      <c r="K32" s="225" t="s">
        <v>5</v>
      </c>
      <c r="L32" s="33"/>
    </row>
    <row r="33" spans="2:12" ht="15.6">
      <c r="B33" s="352"/>
      <c r="C33" s="353"/>
      <c r="D33" s="357" t="s">
        <v>459</v>
      </c>
      <c r="E33" s="357"/>
      <c r="F33" s="357"/>
      <c r="G33" s="357"/>
      <c r="H33" s="357"/>
      <c r="I33" s="219">
        <f t="shared" si="1"/>
        <v>1</v>
      </c>
      <c r="J33" s="206" t="str">
        <f t="shared" si="0"/>
        <v>Seleccione</v>
      </c>
      <c r="K33" s="223" t="s">
        <v>5</v>
      </c>
      <c r="L33" s="34"/>
    </row>
    <row r="34" spans="2:12" ht="15.6">
      <c r="B34" s="352"/>
      <c r="C34" s="353"/>
      <c r="D34" s="357" t="s">
        <v>446</v>
      </c>
      <c r="E34" s="357"/>
      <c r="F34" s="357"/>
      <c r="G34" s="357"/>
      <c r="H34" s="357"/>
      <c r="I34" s="219">
        <f t="shared" si="1"/>
        <v>1</v>
      </c>
      <c r="J34" s="206" t="str">
        <f t="shared" si="0"/>
        <v>Seleccione</v>
      </c>
      <c r="K34" s="223" t="s">
        <v>5</v>
      </c>
      <c r="L34" s="34"/>
    </row>
    <row r="35" spans="2:12" ht="15.6">
      <c r="B35" s="352"/>
      <c r="C35" s="353"/>
      <c r="D35" s="357" t="s">
        <v>426</v>
      </c>
      <c r="E35" s="357"/>
      <c r="F35" s="357"/>
      <c r="G35" s="357"/>
      <c r="H35" s="357"/>
      <c r="I35" s="219">
        <f t="shared" si="1"/>
        <v>1</v>
      </c>
      <c r="J35" s="206" t="str">
        <f t="shared" si="0"/>
        <v>Seleccione</v>
      </c>
      <c r="K35" s="223" t="s">
        <v>5</v>
      </c>
      <c r="L35" s="34"/>
    </row>
    <row r="36" spans="2:12" ht="15.6">
      <c r="B36" s="352"/>
      <c r="C36" s="353"/>
      <c r="D36" s="357" t="s">
        <v>460</v>
      </c>
      <c r="E36" s="357"/>
      <c r="F36" s="357"/>
      <c r="G36" s="357"/>
      <c r="H36" s="357"/>
      <c r="I36" s="219">
        <f t="shared" si="1"/>
        <v>1</v>
      </c>
      <c r="J36" s="206" t="str">
        <f t="shared" si="0"/>
        <v>Seleccione</v>
      </c>
      <c r="K36" s="223" t="s">
        <v>5</v>
      </c>
      <c r="L36" s="34"/>
    </row>
    <row r="37" spans="2:12" ht="15.6">
      <c r="B37" s="352"/>
      <c r="C37" s="353"/>
      <c r="D37" s="357" t="s">
        <v>404</v>
      </c>
      <c r="E37" s="357"/>
      <c r="F37" s="357"/>
      <c r="G37" s="357"/>
      <c r="H37" s="357"/>
      <c r="I37" s="219">
        <f t="shared" si="1"/>
        <v>1</v>
      </c>
      <c r="J37" s="206" t="str">
        <f t="shared" si="0"/>
        <v>Seleccione</v>
      </c>
      <c r="K37" s="223" t="s">
        <v>5</v>
      </c>
      <c r="L37" s="34"/>
    </row>
    <row r="38" spans="2:12" ht="15.6">
      <c r="B38" s="352"/>
      <c r="C38" s="353"/>
      <c r="D38" s="357" t="s">
        <v>447</v>
      </c>
      <c r="E38" s="357"/>
      <c r="F38" s="357"/>
      <c r="G38" s="357"/>
      <c r="H38" s="357"/>
      <c r="I38" s="219">
        <f t="shared" si="1"/>
        <v>1</v>
      </c>
      <c r="J38" s="206" t="str">
        <f t="shared" si="0"/>
        <v>Seleccione</v>
      </c>
      <c r="K38" s="223" t="s">
        <v>5</v>
      </c>
      <c r="L38" s="34"/>
    </row>
    <row r="39" spans="2:12" ht="15" customHeight="1">
      <c r="B39" s="352"/>
      <c r="C39" s="353"/>
      <c r="D39" s="357" t="s">
        <v>448</v>
      </c>
      <c r="E39" s="357"/>
      <c r="F39" s="357"/>
      <c r="G39" s="357"/>
      <c r="H39" s="357"/>
      <c r="I39" s="219">
        <f t="shared" si="1"/>
        <v>1</v>
      </c>
      <c r="J39" s="206" t="str">
        <f t="shared" si="0"/>
        <v>Seleccione</v>
      </c>
      <c r="K39" s="223" t="s">
        <v>5</v>
      </c>
      <c r="L39" s="34"/>
    </row>
    <row r="40" spans="2:12" ht="15" customHeight="1">
      <c r="B40" s="352"/>
      <c r="C40" s="353"/>
      <c r="D40" s="366"/>
      <c r="E40" s="366"/>
      <c r="F40" s="366"/>
      <c r="G40" s="366"/>
      <c r="H40" s="366"/>
      <c r="I40" s="219">
        <f t="shared" si="1"/>
        <v>0</v>
      </c>
      <c r="J40" s="206">
        <f t="shared" si="0"/>
        <v>0</v>
      </c>
      <c r="K40" s="223" t="s">
        <v>5</v>
      </c>
      <c r="L40" s="34"/>
    </row>
    <row r="41" spans="2:12" ht="15" customHeight="1">
      <c r="B41" s="352"/>
      <c r="C41" s="353"/>
      <c r="D41" s="366"/>
      <c r="E41" s="366"/>
      <c r="F41" s="366"/>
      <c r="G41" s="366"/>
      <c r="H41" s="366"/>
      <c r="I41" s="219">
        <f t="shared" si="1"/>
        <v>0</v>
      </c>
      <c r="J41" s="206">
        <f t="shared" si="0"/>
        <v>0</v>
      </c>
      <c r="K41" s="223" t="s">
        <v>5</v>
      </c>
      <c r="L41" s="34"/>
    </row>
    <row r="42" spans="2:12" ht="15" customHeight="1">
      <c r="B42" s="352"/>
      <c r="C42" s="353"/>
      <c r="D42" s="366"/>
      <c r="E42" s="366"/>
      <c r="F42" s="366"/>
      <c r="G42" s="366"/>
      <c r="H42" s="366"/>
      <c r="I42" s="219">
        <f t="shared" si="1"/>
        <v>0</v>
      </c>
      <c r="J42" s="206">
        <f t="shared" si="0"/>
        <v>0</v>
      </c>
      <c r="K42" s="223" t="s">
        <v>5</v>
      </c>
      <c r="L42" s="34"/>
    </row>
    <row r="43" spans="2:12" ht="15.95" thickBot="1">
      <c r="B43" s="354"/>
      <c r="C43" s="355"/>
      <c r="D43" s="358"/>
      <c r="E43" s="358"/>
      <c r="F43" s="358"/>
      <c r="G43" s="358"/>
      <c r="H43" s="358"/>
      <c r="I43" s="220">
        <f t="shared" si="1"/>
        <v>0</v>
      </c>
      <c r="J43" s="206">
        <f t="shared" si="0"/>
        <v>0</v>
      </c>
      <c r="K43" s="224" t="s">
        <v>5</v>
      </c>
      <c r="L43" s="35"/>
    </row>
    <row r="44" spans="2:12" ht="14.45">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23.1"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521" t="s">
        <v>230</v>
      </c>
      <c r="C48" s="442"/>
      <c r="D48" s="441" t="s">
        <v>231</v>
      </c>
      <c r="E48" s="442"/>
      <c r="F48" s="442"/>
      <c r="G48" s="442"/>
      <c r="H48" s="442"/>
      <c r="I48" s="442"/>
      <c r="J48" s="442"/>
      <c r="K48" s="514"/>
      <c r="L48" s="515" t="s">
        <v>232</v>
      </c>
    </row>
    <row r="49" spans="2:12" ht="31.5" thickBot="1">
      <c r="B49" s="522"/>
      <c r="C49" s="324"/>
      <c r="D49" s="151" t="s">
        <v>233</v>
      </c>
      <c r="E49" s="151" t="s">
        <v>234</v>
      </c>
      <c r="F49" s="163" t="s">
        <v>235</v>
      </c>
      <c r="G49" s="163" t="s">
        <v>236</v>
      </c>
      <c r="H49" s="163" t="s">
        <v>237</v>
      </c>
      <c r="I49" s="163"/>
      <c r="J49" s="163"/>
      <c r="K49" s="163" t="s">
        <v>238</v>
      </c>
      <c r="L49" s="516"/>
    </row>
    <row r="50" spans="2:12" ht="41.1" customHeight="1">
      <c r="B50" s="512" t="s">
        <v>461</v>
      </c>
      <c r="C50" s="165" t="s">
        <v>450</v>
      </c>
      <c r="D50" s="127"/>
      <c r="E50" s="128"/>
      <c r="F50" s="128"/>
      <c r="G50" s="128"/>
      <c r="H50" s="128"/>
      <c r="I50" s="124"/>
      <c r="J50" s="128"/>
      <c r="K50" s="128"/>
      <c r="L50" s="200"/>
    </row>
    <row r="51" spans="2:12" ht="41.1" customHeight="1" thickBot="1">
      <c r="B51" s="513"/>
      <c r="C51" s="166" t="s">
        <v>462</v>
      </c>
      <c r="D51" s="15" t="s">
        <v>5</v>
      </c>
      <c r="E51" s="15" t="s">
        <v>5</v>
      </c>
      <c r="F51" s="15" t="s">
        <v>5</v>
      </c>
      <c r="G51" s="15" t="s">
        <v>5</v>
      </c>
      <c r="H51" s="15" t="s">
        <v>5</v>
      </c>
      <c r="I51" s="15" t="s">
        <v>5</v>
      </c>
      <c r="J51" s="15"/>
      <c r="K51" s="15" t="s">
        <v>5</v>
      </c>
      <c r="L51" s="201"/>
    </row>
    <row r="52" spans="2:12" ht="41.1" customHeight="1">
      <c r="B52" s="513"/>
      <c r="C52" s="165" t="s">
        <v>450</v>
      </c>
      <c r="D52" s="127"/>
      <c r="E52" s="128"/>
      <c r="F52" s="128"/>
      <c r="G52" s="128"/>
      <c r="H52" s="128"/>
      <c r="I52" s="124"/>
      <c r="J52" s="128"/>
      <c r="K52" s="128"/>
      <c r="L52" s="201"/>
    </row>
    <row r="53" spans="2:12" ht="41.1" customHeight="1" thickBot="1">
      <c r="B53" s="513"/>
      <c r="C53" s="166" t="s">
        <v>462</v>
      </c>
      <c r="D53" s="15" t="s">
        <v>5</v>
      </c>
      <c r="E53" s="15" t="s">
        <v>5</v>
      </c>
      <c r="F53" s="15" t="s">
        <v>5</v>
      </c>
      <c r="G53" s="15" t="s">
        <v>5</v>
      </c>
      <c r="H53" s="15" t="s">
        <v>5</v>
      </c>
      <c r="I53" s="15" t="s">
        <v>5</v>
      </c>
      <c r="J53" s="15"/>
      <c r="K53" s="15" t="s">
        <v>5</v>
      </c>
      <c r="L53" s="201"/>
    </row>
    <row r="54" spans="2:12" ht="41.1" customHeight="1">
      <c r="B54" s="513"/>
      <c r="C54" s="165" t="s">
        <v>450</v>
      </c>
      <c r="D54" s="127"/>
      <c r="E54" s="128"/>
      <c r="F54" s="128"/>
      <c r="G54" s="128"/>
      <c r="H54" s="128"/>
      <c r="I54" s="124"/>
      <c r="J54" s="128"/>
      <c r="K54" s="128"/>
      <c r="L54" s="201"/>
    </row>
    <row r="55" spans="2:12" ht="41.1" customHeight="1" thickBot="1">
      <c r="B55" s="513"/>
      <c r="C55" s="166" t="s">
        <v>462</v>
      </c>
      <c r="D55" s="15" t="s">
        <v>5</v>
      </c>
      <c r="E55" s="15" t="s">
        <v>5</v>
      </c>
      <c r="F55" s="15" t="s">
        <v>5</v>
      </c>
      <c r="G55" s="15" t="s">
        <v>5</v>
      </c>
      <c r="H55" s="15" t="s">
        <v>5</v>
      </c>
      <c r="I55" s="15" t="s">
        <v>5</v>
      </c>
      <c r="J55" s="15"/>
      <c r="K55" s="15" t="s">
        <v>5</v>
      </c>
      <c r="L55" s="201"/>
    </row>
    <row r="56" spans="2:12" ht="41.1" customHeight="1">
      <c r="B56" s="513"/>
      <c r="C56" s="165" t="s">
        <v>450</v>
      </c>
      <c r="D56" s="127"/>
      <c r="E56" s="128"/>
      <c r="F56" s="128"/>
      <c r="G56" s="128"/>
      <c r="H56" s="128"/>
      <c r="I56" s="124"/>
      <c r="J56" s="128"/>
      <c r="K56" s="128"/>
      <c r="L56" s="201"/>
    </row>
    <row r="57" spans="2:12" ht="41.1" customHeight="1" thickBot="1">
      <c r="B57" s="513"/>
      <c r="C57" s="166" t="s">
        <v>462</v>
      </c>
      <c r="D57" s="15" t="s">
        <v>5</v>
      </c>
      <c r="E57" s="15" t="s">
        <v>5</v>
      </c>
      <c r="F57" s="15" t="s">
        <v>5</v>
      </c>
      <c r="G57" s="15" t="s">
        <v>5</v>
      </c>
      <c r="H57" s="15" t="s">
        <v>5</v>
      </c>
      <c r="I57" s="15" t="s">
        <v>5</v>
      </c>
      <c r="J57" s="15"/>
      <c r="K57" s="15" t="s">
        <v>5</v>
      </c>
      <c r="L57" s="201"/>
    </row>
    <row r="58" spans="2:12" ht="41.1" customHeight="1">
      <c r="B58" s="513"/>
      <c r="C58" s="165" t="s">
        <v>450</v>
      </c>
      <c r="D58" s="127"/>
      <c r="E58" s="128"/>
      <c r="F58" s="128"/>
      <c r="G58" s="128"/>
      <c r="H58" s="128"/>
      <c r="I58" s="124"/>
      <c r="J58" s="128"/>
      <c r="K58" s="128"/>
      <c r="L58" s="201"/>
    </row>
    <row r="59" spans="2:12" ht="41.1" customHeight="1">
      <c r="B59" s="513"/>
      <c r="C59" s="166" t="s">
        <v>462</v>
      </c>
      <c r="D59" s="15" t="s">
        <v>5</v>
      </c>
      <c r="E59" s="15" t="s">
        <v>5</v>
      </c>
      <c r="F59" s="15" t="s">
        <v>5</v>
      </c>
      <c r="G59" s="15" t="s">
        <v>5</v>
      </c>
      <c r="H59" s="15" t="s">
        <v>5</v>
      </c>
      <c r="I59" s="15" t="s">
        <v>5</v>
      </c>
      <c r="J59" s="15"/>
      <c r="K59" s="15" t="s">
        <v>5</v>
      </c>
      <c r="L59" s="201"/>
    </row>
    <row r="60" spans="2:12" ht="41.1" customHeight="1" thickBot="1">
      <c r="B60" s="513"/>
      <c r="C60" s="167" t="s">
        <v>463</v>
      </c>
      <c r="D60" s="143"/>
      <c r="E60" s="143"/>
      <c r="F60" s="143"/>
      <c r="G60" s="143"/>
      <c r="H60" s="143"/>
      <c r="I60" s="118"/>
      <c r="J60" s="238"/>
      <c r="K60" s="143"/>
      <c r="L60" s="201"/>
    </row>
    <row r="61" spans="2:12" ht="50.1" customHeight="1" thickBot="1">
      <c r="B61" s="513"/>
      <c r="C61" s="185" t="s">
        <v>242</v>
      </c>
      <c r="D61" s="186" t="str">
        <f>IFERROR((((D51*D50)+(D52*D53)+(D54*D55)+(D56*D57)+(D58*D59))/D60)," ")</f>
        <v xml:space="preserve"> </v>
      </c>
      <c r="E61" s="186" t="str">
        <f>IFERROR((((E51*E50)+(E52*E53)+(E54*E55)+(E56*E57)+(E58*E59))/E60)," ")</f>
        <v xml:space="preserve"> </v>
      </c>
      <c r="F61" s="186" t="str">
        <f t="shared" ref="F61:K61" si="2">IFERROR((((F51*F50)+(F52*F53)+(F54*F55)+(F56*F57)+(F58*F59))/F60)," ")</f>
        <v xml:space="preserve"> </v>
      </c>
      <c r="G61" s="186" t="str">
        <f t="shared" si="2"/>
        <v xml:space="preserve"> </v>
      </c>
      <c r="H61" s="186" t="str">
        <f t="shared" si="2"/>
        <v xml:space="preserve"> </v>
      </c>
      <c r="I61" s="186" t="str">
        <f t="shared" si="2"/>
        <v xml:space="preserve"> </v>
      </c>
      <c r="J61" s="186"/>
      <c r="K61" s="186" t="str">
        <f t="shared" si="2"/>
        <v xml:space="preserve"> </v>
      </c>
      <c r="L61" s="202"/>
    </row>
    <row r="62" spans="2:12" ht="34.9" customHeight="1">
      <c r="B62" s="385" t="s">
        <v>464</v>
      </c>
      <c r="C62" s="169" t="s">
        <v>244</v>
      </c>
      <c r="D62" s="110"/>
      <c r="E62" s="110"/>
      <c r="F62" s="110"/>
      <c r="G62" s="110"/>
      <c r="H62" s="110"/>
      <c r="I62" s="110"/>
      <c r="J62" s="193"/>
      <c r="K62" s="193"/>
      <c r="L62" s="203"/>
    </row>
    <row r="63" spans="2:12" ht="34.9" customHeight="1" thickBot="1">
      <c r="B63" s="386"/>
      <c r="C63" s="168" t="s">
        <v>242</v>
      </c>
      <c r="D63" s="188" t="str">
        <f>IFERROR(D61*D62*D60," ")</f>
        <v xml:space="preserve"> </v>
      </c>
      <c r="E63" s="188" t="str">
        <f>IFERROR(E61*E62*E60," ")</f>
        <v xml:space="preserve"> </v>
      </c>
      <c r="F63" s="188" t="str">
        <f>IFERROR(F61*F62*F60," ")</f>
        <v xml:space="preserve"> </v>
      </c>
      <c r="G63" s="188" t="str">
        <f t="shared" ref="G63:K63" si="3">IFERROR(G61*G62*G60," ")</f>
        <v xml:space="preserve"> </v>
      </c>
      <c r="H63" s="188" t="str">
        <f t="shared" si="3"/>
        <v xml:space="preserve"> </v>
      </c>
      <c r="I63" s="188" t="str">
        <f t="shared" si="3"/>
        <v xml:space="preserve"> </v>
      </c>
      <c r="J63" s="194"/>
      <c r="K63" s="194" t="str">
        <f t="shared" si="3"/>
        <v xml:space="preserve"> </v>
      </c>
      <c r="L63" s="204"/>
    </row>
    <row r="64" spans="2:12" ht="24" customHeight="1" thickBot="1">
      <c r="B64" s="517" t="s">
        <v>245</v>
      </c>
      <c r="C64" s="518"/>
      <c r="D64" s="519"/>
      <c r="E64" s="519"/>
      <c r="F64" s="519"/>
      <c r="G64" s="519"/>
      <c r="H64" s="519"/>
      <c r="I64" s="519"/>
      <c r="J64" s="519"/>
      <c r="K64" s="519"/>
      <c r="L64" s="520"/>
    </row>
    <row r="65" spans="2:14" ht="63" customHeight="1" thickBot="1">
      <c r="B65" s="425" t="s">
        <v>246</v>
      </c>
      <c r="C65" s="426"/>
      <c r="D65" s="427" t="s">
        <v>465</v>
      </c>
      <c r="E65" s="427"/>
      <c r="F65" s="427"/>
      <c r="G65" s="427"/>
      <c r="H65" s="427"/>
      <c r="I65" s="427"/>
      <c r="J65" s="427"/>
      <c r="K65" s="427"/>
      <c r="L65" s="428"/>
    </row>
    <row r="66" spans="2:14" ht="17.850000000000001" customHeight="1">
      <c r="M66" s="47"/>
    </row>
    <row r="67" spans="2:14" ht="14.45"/>
    <row r="68" spans="2:14" ht="16.350000000000001" customHeight="1">
      <c r="M68" s="68"/>
      <c r="N68" s="68"/>
    </row>
    <row r="69" spans="2:14" ht="15.6" customHeight="1">
      <c r="M69" s="68"/>
      <c r="N69" s="68"/>
    </row>
    <row r="70" spans="2:14" ht="14.45" hidden="1"/>
    <row r="71" spans="2:14" ht="15" thickBot="1"/>
    <row r="72" spans="2:14" ht="14.45">
      <c r="I72" s="32"/>
      <c r="J72" s="44"/>
    </row>
    <row r="73" spans="2:14" ht="14.45"/>
    <row r="74" spans="2:14" ht="14.45">
      <c r="I74" s="63"/>
      <c r="J74" s="44"/>
    </row>
    <row r="75" spans="2:14" ht="14.45"/>
    <row r="76" spans="2:14" ht="14.45"/>
    <row r="77" spans="2:14" ht="14.45"/>
    <row r="78" spans="2:14" ht="14.45"/>
    <row r="79" spans="2:14" ht="14.45"/>
    <row r="80" spans="2:14" ht="14.45"/>
    <row r="81" ht="14.45"/>
    <row r="82" ht="14.45" hidden="1"/>
    <row r="83" ht="14.45" hidden="1"/>
    <row r="84" ht="14.45" hidden="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sheetData>
  <mergeCells count="61">
    <mergeCell ref="B64:C64"/>
    <mergeCell ref="D64:L64"/>
    <mergeCell ref="B65:C65"/>
    <mergeCell ref="D65:L65"/>
    <mergeCell ref="B48:C49"/>
    <mergeCell ref="D48:K48"/>
    <mergeCell ref="L48:L49"/>
    <mergeCell ref="B50:B61"/>
    <mergeCell ref="B62:B63"/>
    <mergeCell ref="D46:H46"/>
    <mergeCell ref="K46:L46"/>
    <mergeCell ref="D41:H41"/>
    <mergeCell ref="D42:H42"/>
    <mergeCell ref="D43:H43"/>
    <mergeCell ref="B44:L44"/>
    <mergeCell ref="D45:H45"/>
    <mergeCell ref="K45:L45"/>
    <mergeCell ref="B32:C43"/>
    <mergeCell ref="D32:H32"/>
    <mergeCell ref="D33:H33"/>
    <mergeCell ref="D34:H34"/>
    <mergeCell ref="D35:H35"/>
    <mergeCell ref="D36:H36"/>
    <mergeCell ref="D37:H37"/>
    <mergeCell ref="D38:H38"/>
    <mergeCell ref="D39:H39"/>
    <mergeCell ref="D40:H40"/>
    <mergeCell ref="B26:C31"/>
    <mergeCell ref="D26:H26"/>
    <mergeCell ref="D27:H27"/>
    <mergeCell ref="D28:H28"/>
    <mergeCell ref="D29:H29"/>
    <mergeCell ref="D30:H30"/>
    <mergeCell ref="D31:H31"/>
    <mergeCell ref="B14:H14"/>
    <mergeCell ref="B15:C25"/>
    <mergeCell ref="D15:H15"/>
    <mergeCell ref="D16:H16"/>
    <mergeCell ref="D17:H17"/>
    <mergeCell ref="D18:H18"/>
    <mergeCell ref="D19:H19"/>
    <mergeCell ref="D20:H20"/>
    <mergeCell ref="D21:H21"/>
    <mergeCell ref="D22:H22"/>
    <mergeCell ref="D23:H23"/>
    <mergeCell ref="D24:H24"/>
    <mergeCell ref="D25:H25"/>
    <mergeCell ref="B13:C13"/>
    <mergeCell ref="D13:L13"/>
    <mergeCell ref="B1:L1"/>
    <mergeCell ref="B2:L2"/>
    <mergeCell ref="B4:C4"/>
    <mergeCell ref="B5:C5"/>
    <mergeCell ref="B6:C6"/>
    <mergeCell ref="B9:C9"/>
    <mergeCell ref="D9:L9"/>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{BA8F5B03-A8E1-42F8-8D96-C26F45150886}</x14:id>
        </ext>
      </extLst>
    </cfRule>
  </conditionalFormatting>
  <dataValidations count="2">
    <dataValidation type="list" allowBlank="1" showInputMessage="1" showErrorMessage="1" sqref="D51:K51 D53:K53 D55:K55 D57:K57 D59:K59" xr:uid="{B87A5B73-3C82-47C5-B74A-F8CBAB8DDF1B}">
      <formula1>"Seleccione, 1, 0.75, 0.5, 0.25, 0 "</formula1>
    </dataValidation>
    <dataValidation type="list" allowBlank="1" showInputMessage="1" showErrorMessage="1" sqref="K15:K43" xr:uid="{0621E9AE-EDFF-49AE-AF3B-A6E203F206D4}">
      <formula1>"Seleccione, SI,NO, NoAplica"</formula1>
    </dataValidation>
  </dataValidations>
  <hyperlinks>
    <hyperlink ref="M64:N64" location="'2. Definamos '!A1" display="Volver" xr:uid="{978C5761-DC9A-4E64-A8EE-09BE78D285C5}"/>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BA8F5B03-A8E1-42F8-8D96-C26F45150886}">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849057-06B0-4491-BD44-B78C443BD1C8}">
  <sheetPr>
    <tabColor rgb="FFD0F1EF"/>
  </sheetPr>
  <dimension ref="A1:S78"/>
  <sheetViews>
    <sheetView showGridLines="0" topLeftCell="A58" zoomScale="50" zoomScaleNormal="121"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19" t="s">
        <v>189</v>
      </c>
      <c r="E6" s="119"/>
      <c r="F6" s="61"/>
      <c r="G6" s="61"/>
      <c r="H6" s="61"/>
      <c r="I6" s="61"/>
      <c r="J6" s="61"/>
      <c r="K6" s="61"/>
      <c r="L6" s="62"/>
    </row>
    <row r="7" spans="2:18" ht="15" thickBot="1"/>
    <row r="8" spans="2:18" ht="17.100000000000001" customHeight="1" thickBot="1">
      <c r="B8" s="335" t="s">
        <v>190</v>
      </c>
      <c r="C8" s="335"/>
      <c r="D8" s="336" t="s">
        <v>191</v>
      </c>
      <c r="E8" s="336"/>
      <c r="F8" s="337"/>
      <c r="G8" s="337"/>
      <c r="H8" s="337"/>
      <c r="I8" s="337"/>
      <c r="J8" s="337"/>
      <c r="K8" s="337"/>
      <c r="L8" s="338"/>
    </row>
    <row r="9" spans="2:18" ht="48.6" customHeight="1">
      <c r="B9" s="335" t="s">
        <v>192</v>
      </c>
      <c r="C9" s="335"/>
      <c r="D9" s="345" t="s">
        <v>193</v>
      </c>
      <c r="E9" s="345"/>
      <c r="F9" s="346"/>
      <c r="G9" s="346"/>
      <c r="H9" s="346"/>
      <c r="I9" s="346"/>
      <c r="J9" s="346"/>
      <c r="K9" s="346"/>
      <c r="L9" s="347"/>
    </row>
    <row r="10" spans="2:18" ht="23.1" customHeight="1" thickBot="1">
      <c r="B10" s="457" t="s">
        <v>194</v>
      </c>
      <c r="C10" s="458"/>
      <c r="D10" s="414">
        <f>COUNTIF(J13:J47,"SI")/COUNTIF(I13:I47,1)</f>
        <v>0</v>
      </c>
      <c r="E10" s="348"/>
      <c r="F10" s="348"/>
      <c r="G10" s="348"/>
      <c r="H10" s="348"/>
      <c r="I10" s="348"/>
      <c r="J10" s="348"/>
      <c r="K10" s="348"/>
      <c r="L10" s="349"/>
      <c r="N10" s="65">
        <f>D10</f>
        <v>0</v>
      </c>
    </row>
    <row r="11" spans="2:18" ht="8.1" customHeight="1" thickBot="1">
      <c r="B11" s="359"/>
      <c r="C11" s="359"/>
      <c r="D11" s="359"/>
      <c r="E11" s="359"/>
      <c r="F11" s="359"/>
      <c r="G11" s="359"/>
      <c r="H11" s="359"/>
      <c r="I11" s="359"/>
      <c r="J11" s="359"/>
      <c r="K11" s="359"/>
      <c r="L11" s="359"/>
    </row>
    <row r="12" spans="2:18" ht="17.100000000000001" customHeight="1" thickBot="1">
      <c r="B12" s="441" t="s">
        <v>195</v>
      </c>
      <c r="C12" s="442"/>
      <c r="D12" s="442"/>
      <c r="E12" s="442"/>
      <c r="F12" s="442"/>
      <c r="G12" s="442"/>
      <c r="H12" s="443"/>
      <c r="I12" s="70"/>
      <c r="J12" s="70"/>
      <c r="K12" s="30" t="s">
        <v>196</v>
      </c>
      <c r="L12" s="31" t="s">
        <v>197</v>
      </c>
    </row>
    <row r="13" spans="2:18" ht="15" customHeight="1">
      <c r="B13" s="350" t="s">
        <v>198</v>
      </c>
      <c r="C13" s="351"/>
      <c r="D13" s="356" t="s">
        <v>199</v>
      </c>
      <c r="E13" s="356"/>
      <c r="F13" s="356"/>
      <c r="G13" s="356"/>
      <c r="H13" s="356"/>
      <c r="I13" s="218">
        <f>IF(D13&lt;&gt;"",IF(OR(K13="NO",K13="SI",K13="Seleccione"),1,0),0)</f>
        <v>1</v>
      </c>
      <c r="J13" s="206" t="str">
        <f t="shared" ref="J13:J47" si="0">IF(D13="",0,K13)</f>
        <v>Seleccione</v>
      </c>
      <c r="K13" s="225" t="s">
        <v>5</v>
      </c>
      <c r="L13" s="33"/>
    </row>
    <row r="14" spans="2:18" ht="15" customHeight="1">
      <c r="B14" s="352"/>
      <c r="C14" s="353"/>
      <c r="D14" s="357" t="s">
        <v>200</v>
      </c>
      <c r="E14" s="357"/>
      <c r="F14" s="357"/>
      <c r="G14" s="357"/>
      <c r="H14" s="357"/>
      <c r="I14" s="219">
        <f t="shared" ref="I14:I47" si="1">IF(D14&lt;&gt;"",IF(OR(K14="NO",K14="SI",K14="Seleccione"),1,0),0)</f>
        <v>1</v>
      </c>
      <c r="J14" s="206" t="str">
        <f t="shared" si="0"/>
        <v>Seleccione</v>
      </c>
      <c r="K14" s="223" t="s">
        <v>5</v>
      </c>
      <c r="L14" s="34"/>
    </row>
    <row r="15" spans="2:18" ht="15" customHeight="1">
      <c r="B15" s="352"/>
      <c r="C15" s="353"/>
      <c r="D15" s="357" t="s">
        <v>201</v>
      </c>
      <c r="E15" s="357"/>
      <c r="F15" s="357"/>
      <c r="G15" s="357"/>
      <c r="H15" s="357"/>
      <c r="I15" s="219">
        <f t="shared" si="1"/>
        <v>1</v>
      </c>
      <c r="J15" s="206" t="str">
        <f t="shared" si="0"/>
        <v>Seleccione</v>
      </c>
      <c r="K15" s="223" t="s">
        <v>5</v>
      </c>
      <c r="L15" s="34"/>
    </row>
    <row r="16" spans="2:18" ht="15" customHeight="1">
      <c r="B16" s="352"/>
      <c r="C16" s="353"/>
      <c r="D16" s="357" t="s">
        <v>202</v>
      </c>
      <c r="E16" s="357"/>
      <c r="F16" s="357"/>
      <c r="G16" s="357"/>
      <c r="H16" s="357"/>
      <c r="I16" s="219">
        <f t="shared" si="1"/>
        <v>1</v>
      </c>
      <c r="J16" s="206" t="str">
        <f t="shared" si="0"/>
        <v>Seleccione</v>
      </c>
      <c r="K16" s="223" t="s">
        <v>5</v>
      </c>
      <c r="L16" s="34"/>
    </row>
    <row r="17" spans="2:12" ht="15" customHeight="1">
      <c r="B17" s="352"/>
      <c r="C17" s="353"/>
      <c r="D17" s="357" t="s">
        <v>203</v>
      </c>
      <c r="E17" s="357"/>
      <c r="F17" s="357"/>
      <c r="G17" s="357"/>
      <c r="H17" s="357"/>
      <c r="I17" s="219">
        <f t="shared" si="1"/>
        <v>1</v>
      </c>
      <c r="J17" s="206" t="str">
        <f t="shared" si="0"/>
        <v>Seleccione</v>
      </c>
      <c r="K17" s="223" t="s">
        <v>5</v>
      </c>
      <c r="L17" s="34"/>
    </row>
    <row r="18" spans="2:12" ht="15" customHeight="1">
      <c r="B18" s="352"/>
      <c r="C18" s="353"/>
      <c r="D18" s="357" t="s">
        <v>204</v>
      </c>
      <c r="E18" s="357"/>
      <c r="F18" s="357"/>
      <c r="G18" s="357"/>
      <c r="H18" s="357"/>
      <c r="I18" s="219">
        <f t="shared" si="1"/>
        <v>1</v>
      </c>
      <c r="J18" s="206" t="str">
        <f t="shared" si="0"/>
        <v>Seleccione</v>
      </c>
      <c r="K18" s="223" t="s">
        <v>5</v>
      </c>
      <c r="L18" s="34"/>
    </row>
    <row r="19" spans="2:12" ht="15" customHeight="1">
      <c r="B19" s="352"/>
      <c r="C19" s="353"/>
      <c r="D19" s="357" t="s">
        <v>205</v>
      </c>
      <c r="E19" s="357"/>
      <c r="F19" s="357"/>
      <c r="G19" s="357"/>
      <c r="H19" s="357"/>
      <c r="I19" s="219">
        <f t="shared" si="1"/>
        <v>1</v>
      </c>
      <c r="J19" s="206" t="str">
        <f t="shared" si="0"/>
        <v>Seleccione</v>
      </c>
      <c r="K19" s="223" t="s">
        <v>5</v>
      </c>
      <c r="L19" s="34"/>
    </row>
    <row r="20" spans="2:12" ht="15" customHeight="1">
      <c r="B20" s="352"/>
      <c r="C20" s="353"/>
      <c r="D20" s="357" t="s">
        <v>206</v>
      </c>
      <c r="E20" s="357"/>
      <c r="F20" s="357"/>
      <c r="G20" s="357"/>
      <c r="H20" s="357"/>
      <c r="I20" s="219">
        <f t="shared" si="1"/>
        <v>1</v>
      </c>
      <c r="J20" s="206" t="str">
        <f t="shared" si="0"/>
        <v>Seleccione</v>
      </c>
      <c r="K20" s="223" t="s">
        <v>5</v>
      </c>
      <c r="L20" s="34"/>
    </row>
    <row r="21" spans="2:12" ht="15" customHeight="1">
      <c r="B21" s="352"/>
      <c r="C21" s="353"/>
      <c r="D21" s="357" t="s">
        <v>207</v>
      </c>
      <c r="E21" s="357"/>
      <c r="F21" s="357"/>
      <c r="G21" s="357"/>
      <c r="H21" s="357"/>
      <c r="I21" s="219">
        <f t="shared" si="1"/>
        <v>1</v>
      </c>
      <c r="J21" s="206" t="str">
        <f t="shared" si="0"/>
        <v>Seleccione</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 customHeight="1" thickBot="1">
      <c r="B25" s="354"/>
      <c r="C25" s="355"/>
      <c r="D25" s="358"/>
      <c r="E25" s="358"/>
      <c r="F25" s="358"/>
      <c r="G25" s="358"/>
      <c r="H25" s="358"/>
      <c r="I25" s="220">
        <f t="shared" si="1"/>
        <v>0</v>
      </c>
      <c r="J25" s="206">
        <f t="shared" si="0"/>
        <v>0</v>
      </c>
      <c r="K25" s="224" t="s">
        <v>5</v>
      </c>
      <c r="L25" s="35"/>
    </row>
    <row r="26" spans="2:12" ht="15" customHeight="1">
      <c r="B26" s="350" t="s">
        <v>208</v>
      </c>
      <c r="C26" s="351"/>
      <c r="D26" s="356" t="s">
        <v>209</v>
      </c>
      <c r="E26" s="356"/>
      <c r="F26" s="356"/>
      <c r="G26" s="356"/>
      <c r="H26" s="356"/>
      <c r="I26" s="218">
        <f t="shared" si="1"/>
        <v>1</v>
      </c>
      <c r="J26" s="206" t="str">
        <f t="shared" si="0"/>
        <v>Seleccione</v>
      </c>
      <c r="K26" s="225" t="s">
        <v>5</v>
      </c>
      <c r="L26" s="33"/>
    </row>
    <row r="27" spans="2:12" ht="15.6">
      <c r="B27" s="352"/>
      <c r="C27" s="353"/>
      <c r="D27" s="357" t="s">
        <v>210</v>
      </c>
      <c r="E27" s="357"/>
      <c r="F27" s="357"/>
      <c r="G27" s="357"/>
      <c r="H27" s="357"/>
      <c r="I27" s="219">
        <f t="shared" si="1"/>
        <v>1</v>
      </c>
      <c r="J27" s="206" t="str">
        <f t="shared" si="0"/>
        <v>Seleccione</v>
      </c>
      <c r="K27" s="223" t="s">
        <v>5</v>
      </c>
      <c r="L27" s="34"/>
    </row>
    <row r="28" spans="2:12" ht="15.6">
      <c r="B28" s="352"/>
      <c r="C28" s="353"/>
      <c r="D28" s="357" t="s">
        <v>211</v>
      </c>
      <c r="E28" s="357"/>
      <c r="F28" s="357"/>
      <c r="G28" s="357"/>
      <c r="H28" s="357"/>
      <c r="I28" s="219">
        <f t="shared" si="1"/>
        <v>1</v>
      </c>
      <c r="J28" s="206" t="str">
        <f t="shared" si="0"/>
        <v>Seleccione</v>
      </c>
      <c r="K28" s="223" t="s">
        <v>5</v>
      </c>
      <c r="L28" s="34"/>
    </row>
    <row r="29" spans="2:12" ht="15.6">
      <c r="B29" s="352"/>
      <c r="C29" s="353"/>
      <c r="D29" s="357" t="s">
        <v>212</v>
      </c>
      <c r="E29" s="357"/>
      <c r="F29" s="357"/>
      <c r="G29" s="357"/>
      <c r="H29" s="357"/>
      <c r="I29" s="219">
        <f t="shared" si="1"/>
        <v>1</v>
      </c>
      <c r="J29" s="206" t="str">
        <f t="shared" si="0"/>
        <v>Seleccione</v>
      </c>
      <c r="K29" s="223" t="s">
        <v>5</v>
      </c>
      <c r="L29" s="34"/>
    </row>
    <row r="30" spans="2:12" ht="15.6">
      <c r="B30" s="352"/>
      <c r="C30" s="353"/>
      <c r="D30" s="357" t="s">
        <v>213</v>
      </c>
      <c r="E30" s="357"/>
      <c r="F30" s="357"/>
      <c r="G30" s="357"/>
      <c r="H30" s="357"/>
      <c r="I30" s="219">
        <f t="shared" si="1"/>
        <v>1</v>
      </c>
      <c r="J30" s="206" t="str">
        <f t="shared" si="0"/>
        <v>Seleccione</v>
      </c>
      <c r="K30" s="223" t="s">
        <v>5</v>
      </c>
      <c r="L30" s="34"/>
    </row>
    <row r="31" spans="2:12" ht="15.6">
      <c r="B31" s="352"/>
      <c r="C31" s="353"/>
      <c r="D31" s="366"/>
      <c r="E31" s="366"/>
      <c r="F31" s="366"/>
      <c r="G31" s="366"/>
      <c r="H31" s="366"/>
      <c r="I31" s="219">
        <f t="shared" si="1"/>
        <v>0</v>
      </c>
      <c r="J31" s="206">
        <f t="shared" si="0"/>
        <v>0</v>
      </c>
      <c r="K31" s="223" t="s">
        <v>5</v>
      </c>
      <c r="L31" s="34"/>
    </row>
    <row r="32" spans="2:12" ht="15.6">
      <c r="B32" s="352"/>
      <c r="C32" s="353"/>
      <c r="D32" s="357"/>
      <c r="E32" s="357"/>
      <c r="F32" s="357"/>
      <c r="G32" s="357"/>
      <c r="H32" s="357"/>
      <c r="I32" s="219">
        <f t="shared" si="1"/>
        <v>0</v>
      </c>
      <c r="J32" s="206">
        <f t="shared" si="0"/>
        <v>0</v>
      </c>
      <c r="K32" s="223" t="s">
        <v>5</v>
      </c>
      <c r="L32" s="34"/>
    </row>
    <row r="33" spans="2:12" ht="16.350000000000001" customHeight="1" thickBot="1">
      <c r="B33" s="354"/>
      <c r="C33" s="355"/>
      <c r="D33" s="358"/>
      <c r="E33" s="358"/>
      <c r="F33" s="358"/>
      <c r="G33" s="358"/>
      <c r="H33" s="358"/>
      <c r="I33" s="220">
        <f t="shared" si="1"/>
        <v>0</v>
      </c>
      <c r="J33" s="206">
        <f t="shared" si="0"/>
        <v>0</v>
      </c>
      <c r="K33" s="224" t="s">
        <v>5</v>
      </c>
      <c r="L33" s="35"/>
    </row>
    <row r="34" spans="2:12" ht="15" customHeight="1">
      <c r="B34" s="350" t="s">
        <v>214</v>
      </c>
      <c r="C34" s="351"/>
      <c r="D34" s="356" t="s">
        <v>215</v>
      </c>
      <c r="E34" s="356"/>
      <c r="F34" s="356"/>
      <c r="G34" s="356"/>
      <c r="H34" s="356"/>
      <c r="I34" s="218">
        <f t="shared" si="1"/>
        <v>1</v>
      </c>
      <c r="J34" s="206" t="str">
        <f t="shared" si="0"/>
        <v>Seleccione</v>
      </c>
      <c r="K34" s="225" t="s">
        <v>5</v>
      </c>
      <c r="L34" s="33"/>
    </row>
    <row r="35" spans="2:12" ht="16.350000000000001" customHeight="1">
      <c r="B35" s="352"/>
      <c r="C35" s="353"/>
      <c r="D35" s="547" t="s">
        <v>216</v>
      </c>
      <c r="E35" s="547"/>
      <c r="F35" s="547"/>
      <c r="G35" s="547"/>
      <c r="H35" s="547"/>
      <c r="I35" s="219">
        <f t="shared" si="1"/>
        <v>1</v>
      </c>
      <c r="J35" s="206" t="str">
        <f t="shared" si="0"/>
        <v>Seleccione</v>
      </c>
      <c r="K35" s="223" t="s">
        <v>5</v>
      </c>
      <c r="L35" s="34"/>
    </row>
    <row r="36" spans="2:12" ht="16.350000000000001" customHeight="1">
      <c r="B36" s="352"/>
      <c r="C36" s="353"/>
      <c r="D36" s="547" t="s">
        <v>217</v>
      </c>
      <c r="E36" s="547"/>
      <c r="F36" s="547"/>
      <c r="G36" s="547"/>
      <c r="H36" s="547"/>
      <c r="I36" s="219">
        <f t="shared" si="1"/>
        <v>1</v>
      </c>
      <c r="J36" s="206" t="str">
        <f t="shared" si="0"/>
        <v>Seleccione</v>
      </c>
      <c r="K36" s="223" t="s">
        <v>5</v>
      </c>
      <c r="L36" s="34"/>
    </row>
    <row r="37" spans="2:12" ht="16.350000000000001" customHeight="1">
      <c r="B37" s="352"/>
      <c r="C37" s="353"/>
      <c r="D37" s="547" t="s">
        <v>218</v>
      </c>
      <c r="E37" s="547"/>
      <c r="F37" s="547"/>
      <c r="G37" s="547"/>
      <c r="H37" s="547"/>
      <c r="I37" s="219">
        <f t="shared" si="1"/>
        <v>1</v>
      </c>
      <c r="J37" s="206" t="str">
        <f t="shared" si="0"/>
        <v>Seleccione</v>
      </c>
      <c r="K37" s="223" t="s">
        <v>5</v>
      </c>
      <c r="L37" s="34"/>
    </row>
    <row r="38" spans="2:12" ht="16.350000000000001" customHeight="1">
      <c r="B38" s="352"/>
      <c r="C38" s="353"/>
      <c r="D38" s="547" t="s">
        <v>219</v>
      </c>
      <c r="E38" s="547"/>
      <c r="F38" s="547"/>
      <c r="G38" s="547"/>
      <c r="H38" s="547"/>
      <c r="I38" s="219">
        <f t="shared" si="1"/>
        <v>1</v>
      </c>
      <c r="J38" s="206" t="str">
        <f t="shared" si="0"/>
        <v>Seleccione</v>
      </c>
      <c r="K38" s="223" t="s">
        <v>5</v>
      </c>
      <c r="L38" s="34"/>
    </row>
    <row r="39" spans="2:12" ht="28.35" customHeight="1">
      <c r="B39" s="352"/>
      <c r="C39" s="353"/>
      <c r="D39" s="547" t="s">
        <v>220</v>
      </c>
      <c r="E39" s="547"/>
      <c r="F39" s="547"/>
      <c r="G39" s="547"/>
      <c r="H39" s="547"/>
      <c r="I39" s="219">
        <f t="shared" si="1"/>
        <v>1</v>
      </c>
      <c r="J39" s="206" t="str">
        <f t="shared" si="0"/>
        <v>Seleccione</v>
      </c>
      <c r="K39" s="223" t="s">
        <v>5</v>
      </c>
      <c r="L39" s="34"/>
    </row>
    <row r="40" spans="2:12" ht="16.350000000000001" customHeight="1">
      <c r="B40" s="352"/>
      <c r="C40" s="353"/>
      <c r="D40" s="372" t="s">
        <v>221</v>
      </c>
      <c r="E40" s="372"/>
      <c r="F40" s="372"/>
      <c r="G40" s="372"/>
      <c r="H40" s="372"/>
      <c r="I40" s="219">
        <f t="shared" si="1"/>
        <v>1</v>
      </c>
      <c r="J40" s="206" t="str">
        <f t="shared" si="0"/>
        <v>Seleccione</v>
      </c>
      <c r="K40" s="223" t="s">
        <v>5</v>
      </c>
      <c r="L40" s="34"/>
    </row>
    <row r="41" spans="2:12" ht="16.350000000000001" customHeight="1">
      <c r="B41" s="352"/>
      <c r="C41" s="353"/>
      <c r="D41" s="357" t="s">
        <v>222</v>
      </c>
      <c r="E41" s="357"/>
      <c r="F41" s="357"/>
      <c r="G41" s="357"/>
      <c r="H41" s="357"/>
      <c r="I41" s="219">
        <f t="shared" si="1"/>
        <v>1</v>
      </c>
      <c r="J41" s="206" t="str">
        <f t="shared" si="0"/>
        <v>Seleccione</v>
      </c>
      <c r="K41" s="223" t="s">
        <v>5</v>
      </c>
      <c r="L41" s="34"/>
    </row>
    <row r="42" spans="2:12" ht="16.350000000000001" customHeight="1">
      <c r="B42" s="352"/>
      <c r="C42" s="353"/>
      <c r="D42" s="371" t="s">
        <v>223</v>
      </c>
      <c r="E42" s="371"/>
      <c r="F42" s="371"/>
      <c r="G42" s="371"/>
      <c r="H42" s="371"/>
      <c r="I42" s="219">
        <f t="shared" si="1"/>
        <v>1</v>
      </c>
      <c r="J42" s="206" t="str">
        <f t="shared" si="0"/>
        <v>Seleccione</v>
      </c>
      <c r="K42" s="223" t="s">
        <v>5</v>
      </c>
      <c r="L42" s="34"/>
    </row>
    <row r="43" spans="2:12" ht="16.350000000000001" customHeight="1">
      <c r="B43" s="352"/>
      <c r="C43" s="353"/>
      <c r="D43" s="357" t="s">
        <v>224</v>
      </c>
      <c r="E43" s="357"/>
      <c r="F43" s="357"/>
      <c r="G43" s="357"/>
      <c r="H43" s="357"/>
      <c r="I43" s="219">
        <f t="shared" si="1"/>
        <v>1</v>
      </c>
      <c r="J43" s="206" t="str">
        <f t="shared" si="0"/>
        <v>Seleccione</v>
      </c>
      <c r="K43" s="223" t="s">
        <v>5</v>
      </c>
      <c r="L43" s="34"/>
    </row>
    <row r="44" spans="2:12" ht="16.350000000000001" customHeight="1">
      <c r="B44" s="352"/>
      <c r="C44" s="353"/>
      <c r="D44" s="357" t="s">
        <v>225</v>
      </c>
      <c r="E44" s="357"/>
      <c r="F44" s="357"/>
      <c r="G44" s="357"/>
      <c r="H44" s="357"/>
      <c r="I44" s="219">
        <f t="shared" si="1"/>
        <v>1</v>
      </c>
      <c r="J44" s="206" t="str">
        <f t="shared" si="0"/>
        <v>Seleccione</v>
      </c>
      <c r="K44" s="223" t="s">
        <v>5</v>
      </c>
      <c r="L44" s="34"/>
    </row>
    <row r="45" spans="2:12" ht="16.350000000000001" customHeight="1">
      <c r="B45" s="352"/>
      <c r="C45" s="353"/>
      <c r="D45" s="357"/>
      <c r="E45" s="357"/>
      <c r="F45" s="357"/>
      <c r="G45" s="357"/>
      <c r="H45" s="357"/>
      <c r="I45" s="219">
        <f t="shared" si="1"/>
        <v>0</v>
      </c>
      <c r="J45" s="206">
        <f t="shared" si="0"/>
        <v>0</v>
      </c>
      <c r="K45" s="223" t="s">
        <v>5</v>
      </c>
      <c r="L45" s="34"/>
    </row>
    <row r="46" spans="2:12" ht="16.350000000000001" customHeight="1">
      <c r="B46" s="352"/>
      <c r="C46" s="353"/>
      <c r="D46" s="357"/>
      <c r="E46" s="357"/>
      <c r="F46" s="357"/>
      <c r="G46" s="357"/>
      <c r="H46" s="357"/>
      <c r="I46" s="219">
        <f t="shared" si="1"/>
        <v>0</v>
      </c>
      <c r="J46" s="206">
        <f t="shared" si="0"/>
        <v>0</v>
      </c>
      <c r="K46" s="223" t="s">
        <v>5</v>
      </c>
      <c r="L46" s="34"/>
    </row>
    <row r="47" spans="2:12" ht="16.350000000000001" customHeight="1" thickBot="1">
      <c r="B47" s="354"/>
      <c r="C47" s="355"/>
      <c r="D47" s="358"/>
      <c r="E47" s="358"/>
      <c r="F47" s="358"/>
      <c r="G47" s="358"/>
      <c r="H47" s="358"/>
      <c r="I47" s="220">
        <f t="shared" si="1"/>
        <v>0</v>
      </c>
      <c r="J47" s="206">
        <f t="shared" si="0"/>
        <v>0</v>
      </c>
      <c r="K47" s="224" t="s">
        <v>5</v>
      </c>
      <c r="L47" s="35"/>
    </row>
    <row r="48" spans="2:12" ht="12" customHeight="1">
      <c r="B48" s="359"/>
      <c r="C48" s="359"/>
      <c r="D48" s="359"/>
      <c r="E48" s="359"/>
      <c r="F48" s="359"/>
      <c r="G48" s="359"/>
      <c r="H48" s="359"/>
      <c r="I48" s="359"/>
      <c r="J48" s="359"/>
      <c r="K48" s="359"/>
      <c r="L48" s="359"/>
    </row>
    <row r="49" spans="2:12" ht="16.350000000000001" customHeight="1">
      <c r="B49" s="113" t="s">
        <v>226</v>
      </c>
      <c r="C49" s="113" t="s">
        <v>227</v>
      </c>
      <c r="D49" s="400" t="s">
        <v>228</v>
      </c>
      <c r="E49" s="400"/>
      <c r="F49" s="400"/>
      <c r="G49" s="400"/>
      <c r="H49" s="400"/>
      <c r="I49" s="113"/>
      <c r="J49" s="113"/>
      <c r="K49" s="400" t="s">
        <v>229</v>
      </c>
      <c r="L49" s="400"/>
    </row>
    <row r="50" spans="2:12" ht="20.100000000000001" customHeight="1">
      <c r="B50" s="112"/>
      <c r="C50" s="114" t="str">
        <f>IF(B50=0," ",EDATE(B50,D50))</f>
        <v xml:space="preserve"> </v>
      </c>
      <c r="D50" s="401"/>
      <c r="E50" s="401"/>
      <c r="F50" s="401"/>
      <c r="G50" s="401"/>
      <c r="H50" s="401"/>
      <c r="I50" s="115"/>
      <c r="J50" s="115"/>
      <c r="K50" s="402" t="str">
        <f ca="1">IF(B50=0, " ", DATEDIF(B50,TODAY(),"m"))</f>
        <v xml:space="preserve"> </v>
      </c>
      <c r="L50" s="402"/>
    </row>
    <row r="51" spans="2:12" ht="12" customHeight="1" thickBot="1">
      <c r="B51" s="69"/>
      <c r="C51" s="69"/>
      <c r="D51" s="69"/>
      <c r="E51" s="69"/>
      <c r="F51" s="69"/>
      <c r="G51" s="69"/>
      <c r="H51" s="69"/>
      <c r="I51" s="69"/>
      <c r="J51" s="69"/>
      <c r="K51" s="69"/>
      <c r="L51" s="69"/>
    </row>
    <row r="52" spans="2:12" ht="17.100000000000001" customHeight="1">
      <c r="B52" s="396" t="s">
        <v>230</v>
      </c>
      <c r="C52" s="397"/>
      <c r="D52" s="351" t="s">
        <v>231</v>
      </c>
      <c r="E52" s="351"/>
      <c r="F52" s="351"/>
      <c r="G52" s="351"/>
      <c r="H52" s="351"/>
      <c r="I52" s="351"/>
      <c r="J52" s="351"/>
      <c r="K52" s="351"/>
      <c r="L52" s="383" t="s">
        <v>232</v>
      </c>
    </row>
    <row r="53" spans="2:12" ht="63" customHeight="1">
      <c r="B53" s="398"/>
      <c r="C53" s="323"/>
      <c r="D53" s="151" t="s">
        <v>233</v>
      </c>
      <c r="E53" s="151" t="s">
        <v>234</v>
      </c>
      <c r="F53" s="151" t="s">
        <v>235</v>
      </c>
      <c r="G53" s="151" t="s">
        <v>236</v>
      </c>
      <c r="H53" s="151" t="s">
        <v>237</v>
      </c>
      <c r="I53" s="151"/>
      <c r="J53" s="151"/>
      <c r="K53" s="151" t="s">
        <v>238</v>
      </c>
      <c r="L53" s="384"/>
    </row>
    <row r="54" spans="2:12" ht="31.35" customHeight="1">
      <c r="B54" s="379" t="s">
        <v>239</v>
      </c>
      <c r="C54" s="159" t="s">
        <v>240</v>
      </c>
      <c r="D54" s="55"/>
      <c r="E54" s="55"/>
      <c r="F54" s="55"/>
      <c r="G54" s="55"/>
      <c r="H54" s="55"/>
      <c r="I54" s="55"/>
      <c r="J54" s="55"/>
      <c r="K54" s="55"/>
      <c r="L54" s="34"/>
    </row>
    <row r="55" spans="2:12" ht="35.1" customHeight="1">
      <c r="B55" s="379"/>
      <c r="C55" s="159" t="s">
        <v>241</v>
      </c>
      <c r="D55" s="55"/>
      <c r="E55" s="55"/>
      <c r="F55" s="55"/>
      <c r="G55" s="55"/>
      <c r="H55" s="55"/>
      <c r="I55" s="55"/>
      <c r="J55" s="55"/>
      <c r="K55" s="55"/>
      <c r="L55" s="34"/>
    </row>
    <row r="56" spans="2:12" ht="34.9" customHeight="1" thickBot="1">
      <c r="B56" s="523"/>
      <c r="C56" s="185" t="s">
        <v>242</v>
      </c>
      <c r="D56" s="187" t="str">
        <f>IFERROR(D54/D55," ")</f>
        <v xml:space="preserve"> </v>
      </c>
      <c r="E56" s="187" t="str">
        <f>IFERROR(E54/E55," ")</f>
        <v xml:space="preserve"> </v>
      </c>
      <c r="F56" s="187" t="str">
        <f t="shared" ref="F56:K56" si="2">IFERROR(F54/F55," ")</f>
        <v xml:space="preserve"> </v>
      </c>
      <c r="G56" s="187" t="str">
        <f t="shared" si="2"/>
        <v xml:space="preserve"> </v>
      </c>
      <c r="H56" s="187" t="str">
        <f t="shared" si="2"/>
        <v xml:space="preserve"> </v>
      </c>
      <c r="I56" s="187"/>
      <c r="J56" s="187"/>
      <c r="K56" s="187" t="str">
        <f t="shared" si="2"/>
        <v xml:space="preserve"> </v>
      </c>
      <c r="L56" s="72"/>
    </row>
    <row r="57" spans="2:12" ht="34.9" customHeight="1">
      <c r="B57" s="385" t="s">
        <v>243</v>
      </c>
      <c r="C57" s="169" t="s">
        <v>244</v>
      </c>
      <c r="D57" s="110"/>
      <c r="E57" s="110"/>
      <c r="F57" s="110"/>
      <c r="G57" s="110"/>
      <c r="H57" s="110"/>
      <c r="I57" s="110"/>
      <c r="J57" s="110"/>
      <c r="K57" s="110"/>
      <c r="L57" s="33"/>
    </row>
    <row r="58" spans="2:12" ht="34.9" customHeight="1" thickBot="1">
      <c r="B58" s="386"/>
      <c r="C58" s="168" t="s">
        <v>242</v>
      </c>
      <c r="D58" s="188">
        <f>IFERROR(D54*D57," ")</f>
        <v>0</v>
      </c>
      <c r="E58" s="188">
        <f t="shared" ref="E58:K58" si="3">IFERROR(E54*E57," ")</f>
        <v>0</v>
      </c>
      <c r="F58" s="188">
        <f t="shared" si="3"/>
        <v>0</v>
      </c>
      <c r="G58" s="188">
        <f t="shared" si="3"/>
        <v>0</v>
      </c>
      <c r="H58" s="188">
        <f t="shared" si="3"/>
        <v>0</v>
      </c>
      <c r="I58" s="188">
        <f t="shared" si="3"/>
        <v>0</v>
      </c>
      <c r="J58" s="188"/>
      <c r="K58" s="188">
        <f t="shared" si="3"/>
        <v>0</v>
      </c>
      <c r="L58" s="35"/>
    </row>
    <row r="59" spans="2:12" ht="25.35" customHeight="1">
      <c r="B59" s="373" t="s">
        <v>245</v>
      </c>
      <c r="C59" s="374"/>
      <c r="D59" s="375"/>
      <c r="E59" s="376"/>
      <c r="F59" s="376"/>
      <c r="G59" s="376"/>
      <c r="H59" s="376"/>
      <c r="I59" s="376"/>
      <c r="J59" s="376"/>
      <c r="K59" s="376"/>
      <c r="L59" s="377"/>
    </row>
    <row r="60" spans="2:12" ht="67.150000000000006" customHeight="1" thickBot="1">
      <c r="B60" s="393" t="s">
        <v>246</v>
      </c>
      <c r="C60" s="394"/>
      <c r="D60" s="391" t="s">
        <v>247</v>
      </c>
      <c r="E60" s="391"/>
      <c r="F60" s="391"/>
      <c r="G60" s="391"/>
      <c r="H60" s="391"/>
      <c r="I60" s="391"/>
      <c r="J60" s="391"/>
      <c r="K60" s="391"/>
      <c r="L60" s="392"/>
    </row>
    <row r="61" spans="2:12" ht="35.1" customHeight="1" thickBot="1">
      <c r="B61" s="131"/>
      <c r="C61" s="160"/>
      <c r="D61" s="64"/>
      <c r="E61" s="64"/>
      <c r="F61" s="64"/>
      <c r="G61" s="64"/>
      <c r="H61" s="64"/>
      <c r="I61" s="64"/>
      <c r="J61" s="64"/>
      <c r="K61" s="64"/>
      <c r="L61" s="64"/>
    </row>
    <row r="62" spans="2:12" ht="20.100000000000001" customHeight="1">
      <c r="B62" s="396" t="s">
        <v>230</v>
      </c>
      <c r="C62" s="397"/>
      <c r="D62" s="351" t="s">
        <v>231</v>
      </c>
      <c r="E62" s="351"/>
      <c r="F62" s="351"/>
      <c r="G62" s="351"/>
      <c r="H62" s="351"/>
      <c r="I62" s="351"/>
      <c r="J62" s="351"/>
      <c r="K62" s="351"/>
      <c r="L62" s="383" t="s">
        <v>232</v>
      </c>
    </row>
    <row r="63" spans="2:12" ht="54" customHeight="1">
      <c r="B63" s="398"/>
      <c r="C63" s="323"/>
      <c r="D63" s="151" t="s">
        <v>233</v>
      </c>
      <c r="E63" s="151" t="s">
        <v>234</v>
      </c>
      <c r="F63" s="151" t="s">
        <v>235</v>
      </c>
      <c r="G63" s="151" t="s">
        <v>236</v>
      </c>
      <c r="H63" s="151" t="s">
        <v>237</v>
      </c>
      <c r="I63" s="151"/>
      <c r="J63" s="151"/>
      <c r="K63" s="151" t="s">
        <v>238</v>
      </c>
      <c r="L63" s="384"/>
    </row>
    <row r="64" spans="2:12" ht="31.35" customHeight="1">
      <c r="B64" s="381" t="s">
        <v>248</v>
      </c>
      <c r="C64" s="159" t="s">
        <v>249</v>
      </c>
      <c r="D64" s="55"/>
      <c r="E64" s="55"/>
      <c r="F64" s="55"/>
      <c r="G64" s="55"/>
      <c r="H64" s="55"/>
      <c r="I64" s="55"/>
      <c r="J64" s="55"/>
      <c r="K64" s="55"/>
      <c r="L64" s="34"/>
    </row>
    <row r="65" spans="2:14" ht="35.1" customHeight="1">
      <c r="B65" s="381"/>
      <c r="C65" s="159" t="s">
        <v>250</v>
      </c>
      <c r="D65" s="55"/>
      <c r="E65" s="55"/>
      <c r="F65" s="55"/>
      <c r="G65" s="55"/>
      <c r="H65" s="55"/>
      <c r="I65" s="55"/>
      <c r="J65" s="55"/>
      <c r="K65" s="55"/>
      <c r="L65" s="34"/>
    </row>
    <row r="66" spans="2:14" ht="35.1" customHeight="1" thickBot="1">
      <c r="B66" s="382"/>
      <c r="C66" s="185" t="s">
        <v>251</v>
      </c>
      <c r="D66" s="186" t="str">
        <f>IFERROR(D64/D65," ")</f>
        <v xml:space="preserve"> </v>
      </c>
      <c r="E66" s="186" t="str">
        <f>IFERROR(E64/E65," ")</f>
        <v xml:space="preserve"> </v>
      </c>
      <c r="F66" s="186" t="str">
        <f t="shared" ref="F66:H66" si="4">IFERROR(F64/F65," ")</f>
        <v xml:space="preserve"> </v>
      </c>
      <c r="G66" s="186" t="str">
        <f t="shared" si="4"/>
        <v xml:space="preserve"> </v>
      </c>
      <c r="H66" s="186" t="str">
        <f t="shared" si="4"/>
        <v xml:space="preserve"> </v>
      </c>
      <c r="I66" s="186"/>
      <c r="J66" s="186"/>
      <c r="K66" s="186" t="str">
        <f t="shared" ref="K66" si="5">IFERROR(K64/K65," ")</f>
        <v xml:space="preserve"> </v>
      </c>
      <c r="L66" s="72"/>
    </row>
    <row r="67" spans="2:14" ht="34.9" customHeight="1">
      <c r="B67" s="385" t="s">
        <v>243</v>
      </c>
      <c r="C67" s="169" t="s">
        <v>252</v>
      </c>
      <c r="D67" s="110"/>
      <c r="E67" s="110"/>
      <c r="F67" s="110"/>
      <c r="G67" s="110"/>
      <c r="H67" s="110"/>
      <c r="I67" s="110"/>
      <c r="J67" s="110"/>
      <c r="K67" s="110"/>
      <c r="L67" s="33"/>
    </row>
    <row r="68" spans="2:14" ht="34.9" customHeight="1">
      <c r="B68" s="395"/>
      <c r="C68" s="159" t="s">
        <v>244</v>
      </c>
      <c r="D68" s="55"/>
      <c r="E68" s="55"/>
      <c r="F68" s="55"/>
      <c r="G68" s="55"/>
      <c r="H68" s="55"/>
      <c r="I68" s="55"/>
      <c r="J68" s="55"/>
      <c r="K68" s="55"/>
      <c r="L68" s="34"/>
    </row>
    <row r="69" spans="2:14" ht="34.9" customHeight="1" thickBot="1">
      <c r="B69" s="386"/>
      <c r="C69" s="168" t="s">
        <v>242</v>
      </c>
      <c r="D69" s="188">
        <f>IFERROR((D67-D64)*D68," ")</f>
        <v>0</v>
      </c>
      <c r="E69" s="188">
        <f t="shared" ref="E69:K69" si="6">IFERROR((E67-E64)*E68," ")</f>
        <v>0</v>
      </c>
      <c r="F69" s="188">
        <f t="shared" si="6"/>
        <v>0</v>
      </c>
      <c r="G69" s="188">
        <f t="shared" si="6"/>
        <v>0</v>
      </c>
      <c r="H69" s="188">
        <f t="shared" si="6"/>
        <v>0</v>
      </c>
      <c r="I69" s="188">
        <f t="shared" si="6"/>
        <v>0</v>
      </c>
      <c r="J69" s="188"/>
      <c r="K69" s="188">
        <f t="shared" si="6"/>
        <v>0</v>
      </c>
      <c r="L69" s="35"/>
    </row>
    <row r="70" spans="2:14" ht="27" customHeight="1">
      <c r="B70" s="387" t="s">
        <v>245</v>
      </c>
      <c r="C70" s="388"/>
      <c r="D70" s="389"/>
      <c r="E70" s="389"/>
      <c r="F70" s="389"/>
      <c r="G70" s="389"/>
      <c r="H70" s="389"/>
      <c r="I70" s="389"/>
      <c r="J70" s="389"/>
      <c r="K70" s="389"/>
      <c r="L70" s="390"/>
    </row>
    <row r="71" spans="2:14" ht="57.6" customHeight="1" thickBot="1">
      <c r="B71" s="393" t="s">
        <v>246</v>
      </c>
      <c r="C71" s="394"/>
      <c r="D71" s="391" t="s">
        <v>253</v>
      </c>
      <c r="E71" s="391"/>
      <c r="F71" s="391"/>
      <c r="G71" s="391"/>
      <c r="H71" s="391"/>
      <c r="I71" s="391"/>
      <c r="J71" s="391"/>
      <c r="K71" s="391"/>
      <c r="L71" s="392"/>
    </row>
    <row r="72" spans="2:14" ht="16.350000000000001" customHeight="1">
      <c r="M72" s="399"/>
      <c r="N72" s="399"/>
    </row>
    <row r="73" spans="2:14" ht="16.350000000000001" customHeight="1">
      <c r="M73" s="68"/>
      <c r="N73" s="68"/>
    </row>
    <row r="74" spans="2:14" ht="15.6" customHeight="1">
      <c r="M74" s="68"/>
      <c r="N74" s="68"/>
    </row>
    <row r="75" spans="2:14" ht="14.45" hidden="1"/>
    <row r="76" spans="2:14" ht="14.45"/>
    <row r="77" spans="2:14" ht="14.45"/>
    <row r="78" spans="2:14" ht="14.85" customHeight="1"/>
  </sheetData>
  <mergeCells count="75">
    <mergeCell ref="B52:C53"/>
    <mergeCell ref="B54:B56"/>
    <mergeCell ref="B57:B58"/>
    <mergeCell ref="B59:C59"/>
    <mergeCell ref="B60:C60"/>
    <mergeCell ref="B70:C70"/>
    <mergeCell ref="D70:L70"/>
    <mergeCell ref="B71:C71"/>
    <mergeCell ref="D71:L71"/>
    <mergeCell ref="B62:C63"/>
    <mergeCell ref="D62:K62"/>
    <mergeCell ref="L62:L63"/>
    <mergeCell ref="B64:B66"/>
    <mergeCell ref="B67:B69"/>
    <mergeCell ref="M72:N72"/>
    <mergeCell ref="D52:K52"/>
    <mergeCell ref="L52:L53"/>
    <mergeCell ref="D49:H49"/>
    <mergeCell ref="K49:L49"/>
    <mergeCell ref="D50:H50"/>
    <mergeCell ref="K50:L50"/>
    <mergeCell ref="D59:L59"/>
    <mergeCell ref="D60:L60"/>
    <mergeCell ref="B48:L48"/>
    <mergeCell ref="B34:C47"/>
    <mergeCell ref="D34:H34"/>
    <mergeCell ref="D35:H35"/>
    <mergeCell ref="D36:H36"/>
    <mergeCell ref="D37:H37"/>
    <mergeCell ref="D38:H38"/>
    <mergeCell ref="D39:H39"/>
    <mergeCell ref="D40:H40"/>
    <mergeCell ref="D41:H41"/>
    <mergeCell ref="D42:H42"/>
    <mergeCell ref="D43:H43"/>
    <mergeCell ref="D44:H44"/>
    <mergeCell ref="D47:H47"/>
    <mergeCell ref="D45:H45"/>
    <mergeCell ref="D46:H46"/>
    <mergeCell ref="B26:C33"/>
    <mergeCell ref="D26:H26"/>
    <mergeCell ref="D27:H27"/>
    <mergeCell ref="D28:H28"/>
    <mergeCell ref="D29:H29"/>
    <mergeCell ref="D31:H31"/>
    <mergeCell ref="D32:H32"/>
    <mergeCell ref="D30:H30"/>
    <mergeCell ref="D33:H33"/>
    <mergeCell ref="B12:H12"/>
    <mergeCell ref="B13:C25"/>
    <mergeCell ref="D13:H13"/>
    <mergeCell ref="D14:H14"/>
    <mergeCell ref="D15:H15"/>
    <mergeCell ref="D16:H16"/>
    <mergeCell ref="D17:H17"/>
    <mergeCell ref="D18:H18"/>
    <mergeCell ref="D19:H19"/>
    <mergeCell ref="D20:H20"/>
    <mergeCell ref="D21:H21"/>
    <mergeCell ref="D22:H22"/>
    <mergeCell ref="D24:H24"/>
    <mergeCell ref="D25:H25"/>
    <mergeCell ref="D23:H23"/>
    <mergeCell ref="B9:C9"/>
    <mergeCell ref="D9:L9"/>
    <mergeCell ref="B10:C10"/>
    <mergeCell ref="D10:L10"/>
    <mergeCell ref="B11:L11"/>
    <mergeCell ref="B8:C8"/>
    <mergeCell ref="D8:L8"/>
    <mergeCell ref="B1:L1"/>
    <mergeCell ref="B2:L2"/>
    <mergeCell ref="B4:C4"/>
    <mergeCell ref="B5:C5"/>
    <mergeCell ref="B6:C6"/>
  </mergeCells>
  <conditionalFormatting sqref="D10:E10">
    <cfRule type="dataBar" priority="2">
      <dataBar>
        <cfvo type="num" val="0"/>
        <cfvo type="num" val="1"/>
        <color rgb="FF6DBEB5"/>
      </dataBar>
      <extLst>
        <ext xmlns:x14="http://schemas.microsoft.com/office/spreadsheetml/2009/9/main" uri="{B025F937-C7B1-47D3-B67F-A62EFF666E3E}">
          <x14:id>{2F2F4322-B2CC-4A5D-B0DA-B0D65758D2C8}</x14:id>
        </ext>
      </extLst>
    </cfRule>
  </conditionalFormatting>
  <dataValidations count="1">
    <dataValidation type="list" allowBlank="1" showInputMessage="1" showErrorMessage="1" sqref="K13:K47" xr:uid="{0D0502AC-26D3-4BC9-B290-F5C1CC88004B}">
      <formula1>"Seleccione, SI,NO, NoAplica"</formula1>
    </dataValidation>
  </dataValidations>
  <hyperlinks>
    <hyperlink ref="M59:N59" location="'2. Definamos '!A1" display="Volver" xr:uid="{195EE17D-BBCC-4753-9442-CDD5A7383B00}"/>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2F2F4322-B2CC-4A5D-B0DA-B0D65758D2C8}">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B29D25-FEF5-483D-B5E3-02E09652B9A4}">
  <sheetPr>
    <tabColor rgb="FFD0F1EF"/>
  </sheetPr>
  <dimension ref="A1:S84"/>
  <sheetViews>
    <sheetView showGridLines="0" topLeftCell="A48" zoomScale="53" zoomScaleNormal="124"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3" width="11.42578125" customWidth="1"/>
    <col min="14"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254</v>
      </c>
      <c r="E6" s="161"/>
      <c r="F6" s="61"/>
      <c r="G6" s="61"/>
      <c r="H6" s="61"/>
      <c r="I6" s="61"/>
      <c r="J6" s="61"/>
      <c r="K6" s="61"/>
      <c r="L6" s="62"/>
    </row>
    <row r="7" spans="2:18" ht="15" thickBot="1"/>
    <row r="8" spans="2:18" ht="17.100000000000001" customHeight="1" thickBot="1">
      <c r="B8" s="335" t="s">
        <v>190</v>
      </c>
      <c r="C8" s="335"/>
      <c r="D8" s="336" t="s">
        <v>191</v>
      </c>
      <c r="E8" s="336"/>
      <c r="F8" s="337"/>
      <c r="G8" s="337"/>
      <c r="H8" s="337"/>
      <c r="I8" s="337"/>
      <c r="J8" s="337"/>
      <c r="K8" s="337"/>
      <c r="L8" s="338"/>
    </row>
    <row r="9" spans="2:18" ht="65.099999999999994" customHeight="1" thickBot="1">
      <c r="B9" s="335" t="s">
        <v>255</v>
      </c>
      <c r="C9" s="335"/>
      <c r="D9" s="410" t="s">
        <v>256</v>
      </c>
      <c r="E9" s="410"/>
      <c r="F9" s="410"/>
      <c r="G9" s="410"/>
      <c r="H9" s="410"/>
      <c r="I9" s="410"/>
      <c r="J9" s="410"/>
      <c r="K9" s="410"/>
      <c r="L9" s="411"/>
    </row>
    <row r="10" spans="2:18" ht="23.1" customHeight="1" thickBot="1">
      <c r="B10" s="457" t="s">
        <v>194</v>
      </c>
      <c r="C10" s="458"/>
      <c r="D10" s="414">
        <f>COUNTIF(J13:J42,"SI")/COUNTIF(I13:I42,1)</f>
        <v>0</v>
      </c>
      <c r="E10" s="348"/>
      <c r="F10" s="348"/>
      <c r="G10" s="348"/>
      <c r="H10" s="348"/>
      <c r="I10" s="348"/>
      <c r="J10" s="348"/>
      <c r="K10" s="348"/>
      <c r="L10" s="349"/>
      <c r="M10" s="65">
        <f>D10</f>
        <v>0</v>
      </c>
    </row>
    <row r="11" spans="2:18" ht="8.1" customHeight="1" thickBot="1">
      <c r="B11" s="359"/>
      <c r="C11" s="359"/>
      <c r="D11" s="359"/>
      <c r="E11" s="359"/>
      <c r="F11" s="359"/>
      <c r="G11" s="359"/>
      <c r="H11" s="359"/>
      <c r="I11" s="359"/>
      <c r="J11" s="359"/>
      <c r="K11" s="359"/>
      <c r="L11" s="359"/>
    </row>
    <row r="12" spans="2:18" ht="15" customHeight="1" thickBot="1">
      <c r="B12" s="403" t="s">
        <v>195</v>
      </c>
      <c r="C12" s="404"/>
      <c r="D12" s="404"/>
      <c r="E12" s="404"/>
      <c r="F12" s="404"/>
      <c r="G12" s="404"/>
      <c r="H12" s="405"/>
      <c r="I12" s="71"/>
      <c r="J12" s="71"/>
      <c r="K12" s="45" t="s">
        <v>196</v>
      </c>
      <c r="L12" s="46" t="s">
        <v>197</v>
      </c>
    </row>
    <row r="13" spans="2:18" ht="16.350000000000001" customHeight="1">
      <c r="B13" s="350" t="s">
        <v>198</v>
      </c>
      <c r="C13" s="351"/>
      <c r="D13" s="415" t="s">
        <v>201</v>
      </c>
      <c r="E13" s="415"/>
      <c r="F13" s="415"/>
      <c r="G13" s="415"/>
      <c r="H13" s="415"/>
      <c r="I13" s="218">
        <f>IF(D13&lt;&gt;"",IF(OR(K13="NO",K13="SI",K13="Seleccione"),1,0),0)</f>
        <v>1</v>
      </c>
      <c r="J13" s="206" t="str">
        <f t="shared" ref="J13:J42" si="0">IF(D13="",0,K13)</f>
        <v>Seleccione</v>
      </c>
      <c r="K13" s="225" t="s">
        <v>5</v>
      </c>
      <c r="L13" s="33"/>
    </row>
    <row r="14" spans="2:18" ht="16.350000000000001" customHeight="1">
      <c r="B14" s="352"/>
      <c r="C14" s="353"/>
      <c r="D14" s="416" t="s">
        <v>202</v>
      </c>
      <c r="E14" s="416"/>
      <c r="F14" s="416"/>
      <c r="G14" s="416"/>
      <c r="H14" s="416"/>
      <c r="I14" s="219">
        <f t="shared" ref="I14:I42" si="1">IF(D14&lt;&gt;"",IF(OR(K14="NO",K14="SI",K14="Seleccione"),1,0),0)</f>
        <v>1</v>
      </c>
      <c r="J14" s="206" t="str">
        <f t="shared" si="0"/>
        <v>Seleccione</v>
      </c>
      <c r="K14" s="223" t="s">
        <v>5</v>
      </c>
      <c r="L14" s="34"/>
    </row>
    <row r="15" spans="2:18" ht="16.350000000000001" customHeight="1">
      <c r="B15" s="352"/>
      <c r="C15" s="353"/>
      <c r="D15" s="417" t="s">
        <v>204</v>
      </c>
      <c r="E15" s="417"/>
      <c r="F15" s="417"/>
      <c r="G15" s="417"/>
      <c r="H15" s="417"/>
      <c r="I15" s="219">
        <f t="shared" si="1"/>
        <v>1</v>
      </c>
      <c r="J15" s="206" t="str">
        <f t="shared" si="0"/>
        <v>Seleccione</v>
      </c>
      <c r="K15" s="223" t="s">
        <v>5</v>
      </c>
      <c r="L15" s="34"/>
    </row>
    <row r="16" spans="2:18" ht="16.350000000000001" customHeight="1">
      <c r="B16" s="352"/>
      <c r="C16" s="353"/>
      <c r="D16" s="416" t="s">
        <v>257</v>
      </c>
      <c r="E16" s="416"/>
      <c r="F16" s="416"/>
      <c r="G16" s="416"/>
      <c r="H16" s="416"/>
      <c r="I16" s="219">
        <f t="shared" si="1"/>
        <v>1</v>
      </c>
      <c r="J16" s="206" t="str">
        <f t="shared" si="0"/>
        <v>Seleccione</v>
      </c>
      <c r="K16" s="223" t="s">
        <v>5</v>
      </c>
      <c r="L16" s="34"/>
    </row>
    <row r="17" spans="2:12" ht="15.6" customHeight="1">
      <c r="B17" s="352"/>
      <c r="C17" s="353"/>
      <c r="D17" s="416" t="s">
        <v>203</v>
      </c>
      <c r="E17" s="416"/>
      <c r="F17" s="416"/>
      <c r="G17" s="416"/>
      <c r="H17" s="416"/>
      <c r="I17" s="219">
        <f t="shared" si="1"/>
        <v>1</v>
      </c>
      <c r="J17" s="206" t="str">
        <f t="shared" si="0"/>
        <v>Seleccione</v>
      </c>
      <c r="K17" s="223" t="s">
        <v>5</v>
      </c>
      <c r="L17" s="34"/>
    </row>
    <row r="18" spans="2:12" ht="15.6" customHeight="1">
      <c r="B18" s="352"/>
      <c r="C18" s="353"/>
      <c r="D18" s="416" t="s">
        <v>205</v>
      </c>
      <c r="E18" s="416"/>
      <c r="F18" s="416"/>
      <c r="G18" s="416"/>
      <c r="H18" s="416"/>
      <c r="I18" s="219">
        <f t="shared" si="1"/>
        <v>1</v>
      </c>
      <c r="J18" s="206" t="str">
        <f t="shared" si="0"/>
        <v>Seleccione</v>
      </c>
      <c r="K18" s="223" t="s">
        <v>5</v>
      </c>
      <c r="L18" s="34"/>
    </row>
    <row r="19" spans="2:12" ht="15.6" customHeight="1">
      <c r="B19" s="352"/>
      <c r="C19" s="353"/>
      <c r="D19" s="420"/>
      <c r="E19" s="421"/>
      <c r="F19" s="421"/>
      <c r="G19" s="421"/>
      <c r="H19" s="422"/>
      <c r="I19" s="219">
        <f t="shared" si="1"/>
        <v>0</v>
      </c>
      <c r="J19" s="206">
        <f t="shared" si="0"/>
        <v>0</v>
      </c>
      <c r="K19" s="223" t="s">
        <v>5</v>
      </c>
      <c r="L19" s="34"/>
    </row>
    <row r="20" spans="2:12" ht="15.6" customHeight="1">
      <c r="B20" s="352"/>
      <c r="C20" s="353"/>
      <c r="D20" s="420"/>
      <c r="E20" s="421"/>
      <c r="F20" s="421"/>
      <c r="G20" s="421"/>
      <c r="H20" s="422"/>
      <c r="I20" s="219">
        <f t="shared" si="1"/>
        <v>0</v>
      </c>
      <c r="J20" s="206">
        <f t="shared" si="0"/>
        <v>0</v>
      </c>
      <c r="K20" s="223" t="s">
        <v>5</v>
      </c>
      <c r="L20" s="34"/>
    </row>
    <row r="21" spans="2:12" ht="15.6" customHeight="1">
      <c r="B21" s="352"/>
      <c r="C21" s="353"/>
      <c r="D21" s="420"/>
      <c r="E21" s="421"/>
      <c r="F21" s="421"/>
      <c r="G21" s="421"/>
      <c r="H21" s="422"/>
      <c r="I21" s="219">
        <f t="shared" si="1"/>
        <v>0</v>
      </c>
      <c r="J21" s="206">
        <f t="shared" si="0"/>
        <v>0</v>
      </c>
      <c r="K21" s="223" t="s">
        <v>5</v>
      </c>
      <c r="L21" s="34"/>
    </row>
    <row r="22" spans="2:12" ht="15.6" customHeight="1">
      <c r="B22" s="352"/>
      <c r="C22" s="353"/>
      <c r="D22" s="418"/>
      <c r="E22" s="418"/>
      <c r="F22" s="418"/>
      <c r="G22" s="418"/>
      <c r="H22" s="418"/>
      <c r="I22" s="219">
        <f t="shared" si="1"/>
        <v>0</v>
      </c>
      <c r="J22" s="206">
        <f t="shared" si="0"/>
        <v>0</v>
      </c>
      <c r="K22" s="223" t="s">
        <v>5</v>
      </c>
      <c r="L22" s="34"/>
    </row>
    <row r="23" spans="2:12" ht="15.6" customHeight="1">
      <c r="B23" s="352"/>
      <c r="C23" s="353"/>
      <c r="D23" s="418"/>
      <c r="E23" s="418"/>
      <c r="F23" s="418"/>
      <c r="G23" s="418"/>
      <c r="H23" s="418"/>
      <c r="I23" s="219">
        <f t="shared" si="1"/>
        <v>0</v>
      </c>
      <c r="J23" s="206">
        <f t="shared" si="0"/>
        <v>0</v>
      </c>
      <c r="K23" s="223" t="s">
        <v>5</v>
      </c>
      <c r="L23" s="34"/>
    </row>
    <row r="24" spans="2:12" ht="15.6" customHeight="1" thickBot="1">
      <c r="B24" s="354"/>
      <c r="C24" s="355"/>
      <c r="D24" s="419"/>
      <c r="E24" s="419"/>
      <c r="F24" s="419"/>
      <c r="G24" s="419"/>
      <c r="H24" s="419"/>
      <c r="I24" s="220">
        <f t="shared" si="1"/>
        <v>0</v>
      </c>
      <c r="J24" s="206">
        <f t="shared" si="0"/>
        <v>0</v>
      </c>
      <c r="K24" s="224" t="s">
        <v>5</v>
      </c>
      <c r="L24" s="35"/>
    </row>
    <row r="25" spans="2:12" ht="16.350000000000001" customHeight="1">
      <c r="B25" s="350" t="s">
        <v>258</v>
      </c>
      <c r="C25" s="351"/>
      <c r="D25" s="415" t="s">
        <v>209</v>
      </c>
      <c r="E25" s="415"/>
      <c r="F25" s="415"/>
      <c r="G25" s="415"/>
      <c r="H25" s="415"/>
      <c r="I25" s="218">
        <f t="shared" si="1"/>
        <v>1</v>
      </c>
      <c r="J25" s="206" t="str">
        <f t="shared" si="0"/>
        <v>Seleccione</v>
      </c>
      <c r="K25" s="225" t="s">
        <v>5</v>
      </c>
      <c r="L25" s="33"/>
    </row>
    <row r="26" spans="2:12" ht="16.350000000000001" customHeight="1">
      <c r="B26" s="352"/>
      <c r="C26" s="353"/>
      <c r="D26" s="423" t="s">
        <v>259</v>
      </c>
      <c r="E26" s="423"/>
      <c r="F26" s="423"/>
      <c r="G26" s="423"/>
      <c r="H26" s="423"/>
      <c r="I26" s="219">
        <f t="shared" si="1"/>
        <v>1</v>
      </c>
      <c r="J26" s="206" t="str">
        <f t="shared" si="0"/>
        <v>Seleccione</v>
      </c>
      <c r="K26" s="223" t="s">
        <v>5</v>
      </c>
      <c r="L26" s="34"/>
    </row>
    <row r="27" spans="2:12" ht="15.6" customHeight="1">
      <c r="B27" s="352"/>
      <c r="C27" s="353"/>
      <c r="D27" s="357" t="s">
        <v>260</v>
      </c>
      <c r="E27" s="357"/>
      <c r="F27" s="357"/>
      <c r="G27" s="357"/>
      <c r="H27" s="357"/>
      <c r="I27" s="219">
        <f t="shared" si="1"/>
        <v>1</v>
      </c>
      <c r="J27" s="206" t="str">
        <f t="shared" si="0"/>
        <v>Seleccione</v>
      </c>
      <c r="K27" s="223" t="s">
        <v>5</v>
      </c>
      <c r="L27" s="34"/>
    </row>
    <row r="28" spans="2:12" ht="15.6" customHeight="1">
      <c r="B28" s="352"/>
      <c r="C28" s="353"/>
      <c r="D28" s="366"/>
      <c r="E28" s="366"/>
      <c r="F28" s="366"/>
      <c r="G28" s="366"/>
      <c r="H28" s="366"/>
      <c r="I28" s="219">
        <f t="shared" si="1"/>
        <v>0</v>
      </c>
      <c r="J28" s="206">
        <f t="shared" si="0"/>
        <v>0</v>
      </c>
      <c r="K28" s="223" t="s">
        <v>5</v>
      </c>
      <c r="L28" s="34"/>
    </row>
    <row r="29" spans="2:12" ht="16.350000000000001" customHeight="1">
      <c r="B29" s="352"/>
      <c r="C29" s="353"/>
      <c r="D29" s="424"/>
      <c r="E29" s="424"/>
      <c r="F29" s="424"/>
      <c r="G29" s="424"/>
      <c r="H29" s="424"/>
      <c r="I29" s="219">
        <f t="shared" si="1"/>
        <v>0</v>
      </c>
      <c r="J29" s="206">
        <f t="shared" si="0"/>
        <v>0</v>
      </c>
      <c r="K29" s="223" t="s">
        <v>5</v>
      </c>
      <c r="L29" s="34"/>
    </row>
    <row r="30" spans="2:12" ht="15.95" thickBot="1">
      <c r="B30" s="354"/>
      <c r="C30" s="355"/>
      <c r="D30" s="419"/>
      <c r="E30" s="419"/>
      <c r="F30" s="419"/>
      <c r="G30" s="419"/>
      <c r="H30" s="419"/>
      <c r="I30" s="220">
        <f t="shared" si="1"/>
        <v>0</v>
      </c>
      <c r="J30" s="206">
        <f t="shared" si="0"/>
        <v>0</v>
      </c>
      <c r="K30" s="224" t="s">
        <v>5</v>
      </c>
      <c r="L30" s="212"/>
    </row>
    <row r="31" spans="2:12" ht="16.350000000000001" customHeight="1">
      <c r="B31" s="350" t="s">
        <v>261</v>
      </c>
      <c r="C31" s="351"/>
      <c r="D31" s="415" t="s">
        <v>262</v>
      </c>
      <c r="E31" s="415"/>
      <c r="F31" s="415"/>
      <c r="G31" s="415"/>
      <c r="H31" s="415"/>
      <c r="I31" s="218">
        <f t="shared" si="1"/>
        <v>1</v>
      </c>
      <c r="J31" s="206" t="str">
        <f t="shared" si="0"/>
        <v>Seleccione</v>
      </c>
      <c r="K31" s="225" t="s">
        <v>5</v>
      </c>
      <c r="L31" s="33"/>
    </row>
    <row r="32" spans="2:12" ht="18" customHeight="1">
      <c r="B32" s="352"/>
      <c r="C32" s="353"/>
      <c r="D32" s="416" t="s">
        <v>263</v>
      </c>
      <c r="E32" s="416"/>
      <c r="F32" s="416"/>
      <c r="G32" s="416"/>
      <c r="H32" s="416"/>
      <c r="I32" s="219">
        <f t="shared" si="1"/>
        <v>1</v>
      </c>
      <c r="J32" s="206" t="str">
        <f t="shared" si="0"/>
        <v>Seleccione</v>
      </c>
      <c r="K32" s="223" t="s">
        <v>5</v>
      </c>
      <c r="L32" s="34"/>
    </row>
    <row r="33" spans="2:12" ht="18" customHeight="1">
      <c r="B33" s="352"/>
      <c r="C33" s="353"/>
      <c r="D33" s="416" t="s">
        <v>264</v>
      </c>
      <c r="E33" s="416"/>
      <c r="F33" s="416"/>
      <c r="G33" s="416"/>
      <c r="H33" s="416"/>
      <c r="I33" s="219">
        <f t="shared" si="1"/>
        <v>1</v>
      </c>
      <c r="J33" s="206" t="str">
        <f t="shared" si="0"/>
        <v>Seleccione</v>
      </c>
      <c r="K33" s="223" t="s">
        <v>5</v>
      </c>
      <c r="L33" s="34"/>
    </row>
    <row r="34" spans="2:12" ht="18.600000000000001" customHeight="1">
      <c r="B34" s="352"/>
      <c r="C34" s="353"/>
      <c r="D34" s="416" t="s">
        <v>265</v>
      </c>
      <c r="E34" s="416"/>
      <c r="F34" s="416"/>
      <c r="G34" s="416"/>
      <c r="H34" s="416"/>
      <c r="I34" s="219">
        <f t="shared" si="1"/>
        <v>1</v>
      </c>
      <c r="J34" s="206" t="str">
        <f t="shared" si="0"/>
        <v>Seleccione</v>
      </c>
      <c r="K34" s="223" t="s">
        <v>5</v>
      </c>
      <c r="L34" s="34"/>
    </row>
    <row r="35" spans="2:12" ht="32.1" customHeight="1">
      <c r="B35" s="352"/>
      <c r="C35" s="353"/>
      <c r="D35" s="416" t="s">
        <v>266</v>
      </c>
      <c r="E35" s="416"/>
      <c r="F35" s="416"/>
      <c r="G35" s="416"/>
      <c r="H35" s="416"/>
      <c r="I35" s="219">
        <f t="shared" si="1"/>
        <v>1</v>
      </c>
      <c r="J35" s="206" t="str">
        <f t="shared" si="0"/>
        <v>Seleccione</v>
      </c>
      <c r="K35" s="223" t="s">
        <v>5</v>
      </c>
      <c r="L35" s="34"/>
    </row>
    <row r="36" spans="2:12" ht="19.350000000000001" customHeight="1">
      <c r="B36" s="352"/>
      <c r="C36" s="353"/>
      <c r="D36" s="416" t="s">
        <v>267</v>
      </c>
      <c r="E36" s="416"/>
      <c r="F36" s="416"/>
      <c r="G36" s="416"/>
      <c r="H36" s="416"/>
      <c r="I36" s="219">
        <f t="shared" si="1"/>
        <v>1</v>
      </c>
      <c r="J36" s="206" t="str">
        <f t="shared" si="0"/>
        <v>Seleccione</v>
      </c>
      <c r="K36" s="223" t="s">
        <v>5</v>
      </c>
      <c r="L36" s="34"/>
    </row>
    <row r="37" spans="2:12" ht="19.350000000000001" customHeight="1">
      <c r="B37" s="352"/>
      <c r="C37" s="353"/>
      <c r="D37" s="416" t="s">
        <v>268</v>
      </c>
      <c r="E37" s="416"/>
      <c r="F37" s="416"/>
      <c r="G37" s="416"/>
      <c r="H37" s="416"/>
      <c r="I37" s="219">
        <f t="shared" si="1"/>
        <v>1</v>
      </c>
      <c r="J37" s="206" t="str">
        <f t="shared" si="0"/>
        <v>Seleccione</v>
      </c>
      <c r="K37" s="223" t="s">
        <v>5</v>
      </c>
      <c r="L37" s="34"/>
    </row>
    <row r="38" spans="2:12" ht="19.350000000000001" customHeight="1">
      <c r="B38" s="352"/>
      <c r="C38" s="353"/>
      <c r="D38" s="416" t="s">
        <v>269</v>
      </c>
      <c r="E38" s="416"/>
      <c r="F38" s="416"/>
      <c r="G38" s="416"/>
      <c r="H38" s="416"/>
      <c r="I38" s="219">
        <f t="shared" si="1"/>
        <v>1</v>
      </c>
      <c r="J38" s="206" t="str">
        <f t="shared" si="0"/>
        <v>Seleccione</v>
      </c>
      <c r="K38" s="223" t="s">
        <v>5</v>
      </c>
      <c r="L38" s="34"/>
    </row>
    <row r="39" spans="2:12" ht="24.6" customHeight="1">
      <c r="B39" s="352"/>
      <c r="C39" s="353"/>
      <c r="D39" s="416" t="s">
        <v>270</v>
      </c>
      <c r="E39" s="416"/>
      <c r="F39" s="416"/>
      <c r="G39" s="416"/>
      <c r="H39" s="416"/>
      <c r="I39" s="219">
        <f t="shared" si="1"/>
        <v>1</v>
      </c>
      <c r="J39" s="206" t="str">
        <f t="shared" si="0"/>
        <v>Seleccione</v>
      </c>
      <c r="K39" s="223" t="s">
        <v>5</v>
      </c>
      <c r="L39" s="34"/>
    </row>
    <row r="40" spans="2:12" ht="28.35" customHeight="1">
      <c r="B40" s="352"/>
      <c r="C40" s="353"/>
      <c r="D40" s="416" t="s">
        <v>271</v>
      </c>
      <c r="E40" s="416"/>
      <c r="F40" s="416"/>
      <c r="G40" s="416"/>
      <c r="H40" s="416"/>
      <c r="I40" s="219">
        <f t="shared" si="1"/>
        <v>1</v>
      </c>
      <c r="J40" s="206" t="str">
        <f t="shared" si="0"/>
        <v>Seleccione</v>
      </c>
      <c r="K40" s="223" t="s">
        <v>5</v>
      </c>
      <c r="L40" s="34"/>
    </row>
    <row r="41" spans="2:12" ht="16.350000000000001" customHeight="1">
      <c r="B41" s="352"/>
      <c r="C41" s="353"/>
      <c r="D41" s="366"/>
      <c r="E41" s="366"/>
      <c r="F41" s="366"/>
      <c r="G41" s="366"/>
      <c r="H41" s="366"/>
      <c r="I41" s="219">
        <f t="shared" si="1"/>
        <v>0</v>
      </c>
      <c r="J41" s="206">
        <f t="shared" si="0"/>
        <v>0</v>
      </c>
      <c r="K41" s="223" t="s">
        <v>5</v>
      </c>
      <c r="L41" s="34"/>
    </row>
    <row r="42" spans="2:12" ht="16.350000000000001" customHeight="1" thickBot="1">
      <c r="B42" s="354"/>
      <c r="C42" s="355"/>
      <c r="D42" s="419"/>
      <c r="E42" s="419"/>
      <c r="F42" s="419"/>
      <c r="G42" s="419"/>
      <c r="H42" s="419"/>
      <c r="I42" s="220">
        <f t="shared" si="1"/>
        <v>0</v>
      </c>
      <c r="J42" s="206">
        <f t="shared" si="0"/>
        <v>0</v>
      </c>
      <c r="K42" s="224" t="s">
        <v>5</v>
      </c>
      <c r="L42" s="35"/>
    </row>
    <row r="43" spans="2:12" ht="12" customHeight="1">
      <c r="B43" s="359"/>
      <c r="C43" s="359"/>
      <c r="D43" s="359"/>
      <c r="E43" s="359"/>
      <c r="F43" s="359"/>
      <c r="G43" s="359"/>
      <c r="H43" s="359"/>
      <c r="I43" s="359"/>
      <c r="J43" s="359"/>
      <c r="K43" s="359"/>
      <c r="L43" s="359"/>
    </row>
    <row r="44" spans="2:12" ht="16.350000000000001" customHeight="1">
      <c r="B44" s="113" t="s">
        <v>226</v>
      </c>
      <c r="C44" s="113" t="s">
        <v>227</v>
      </c>
      <c r="D44" s="400" t="s">
        <v>228</v>
      </c>
      <c r="E44" s="400"/>
      <c r="F44" s="400"/>
      <c r="G44" s="400"/>
      <c r="H44" s="400"/>
      <c r="I44" s="113"/>
      <c r="J44" s="113"/>
      <c r="K44" s="400" t="s">
        <v>229</v>
      </c>
      <c r="L44" s="400"/>
    </row>
    <row r="45" spans="2:12" ht="16.350000000000001" customHeight="1">
      <c r="B45" s="112"/>
      <c r="C45" s="114" t="str">
        <f>IF(B45=0," ",EDATE(B45,D45))</f>
        <v xml:space="preserve"> </v>
      </c>
      <c r="D45" s="401"/>
      <c r="E45" s="401"/>
      <c r="F45" s="401"/>
      <c r="G45" s="401"/>
      <c r="H45" s="401"/>
      <c r="I45" s="117"/>
      <c r="J45" s="117"/>
      <c r="K45" s="402" t="str">
        <f ca="1">IF(B45=0, " ", DATEDIF(B45,TODAY(),"m"))</f>
        <v xml:space="preserve"> </v>
      </c>
      <c r="L45" s="402"/>
    </row>
    <row r="46" spans="2:12" ht="12" customHeight="1" thickBot="1">
      <c r="B46" s="69"/>
      <c r="C46" s="69"/>
      <c r="D46" s="69"/>
      <c r="E46" s="69"/>
      <c r="F46" s="69"/>
      <c r="G46" s="69"/>
      <c r="H46" s="69"/>
      <c r="I46" s="80"/>
      <c r="J46" s="230"/>
      <c r="K46" s="69"/>
      <c r="L46" s="69"/>
    </row>
    <row r="47" spans="2:12" ht="16.350000000000001" customHeight="1">
      <c r="B47" s="350" t="s">
        <v>230</v>
      </c>
      <c r="C47" s="351"/>
      <c r="D47" s="351" t="s">
        <v>231</v>
      </c>
      <c r="E47" s="351"/>
      <c r="F47" s="351"/>
      <c r="G47" s="351"/>
      <c r="H47" s="351"/>
      <c r="I47" s="351"/>
      <c r="J47" s="351"/>
      <c r="K47" s="351"/>
      <c r="L47" s="383" t="s">
        <v>232</v>
      </c>
    </row>
    <row r="48" spans="2:12" ht="44.1" customHeight="1">
      <c r="B48" s="352"/>
      <c r="C48" s="353"/>
      <c r="D48" s="151" t="s">
        <v>233</v>
      </c>
      <c r="E48" s="151" t="s">
        <v>234</v>
      </c>
      <c r="F48" s="151" t="s">
        <v>235</v>
      </c>
      <c r="G48" s="151" t="s">
        <v>236</v>
      </c>
      <c r="H48" s="151" t="s">
        <v>237</v>
      </c>
      <c r="I48" s="151"/>
      <c r="J48" s="151"/>
      <c r="K48" s="151" t="s">
        <v>238</v>
      </c>
      <c r="L48" s="384"/>
    </row>
    <row r="49" spans="2:14" ht="33" customHeight="1">
      <c r="B49" s="381" t="s">
        <v>272</v>
      </c>
      <c r="C49" s="138" t="s">
        <v>273</v>
      </c>
      <c r="D49" s="55"/>
      <c r="E49" s="55"/>
      <c r="F49" s="55"/>
      <c r="G49" s="55"/>
      <c r="H49" s="55"/>
      <c r="I49" s="162"/>
      <c r="J49" s="162"/>
      <c r="K49" s="55"/>
      <c r="L49" s="34"/>
    </row>
    <row r="50" spans="2:14" ht="37.35" customHeight="1">
      <c r="B50" s="381"/>
      <c r="C50" s="138" t="s">
        <v>274</v>
      </c>
      <c r="D50" s="55"/>
      <c r="E50" s="55"/>
      <c r="F50" s="55"/>
      <c r="G50" s="55"/>
      <c r="H50" s="55"/>
      <c r="I50" s="55"/>
      <c r="J50" s="55"/>
      <c r="K50" s="55"/>
      <c r="L50" s="34"/>
    </row>
    <row r="51" spans="2:14" ht="37.35" customHeight="1" thickBot="1">
      <c r="B51" s="381"/>
      <c r="C51" s="138" t="s">
        <v>275</v>
      </c>
      <c r="D51" s="133" t="str">
        <f>IFERROR(D49/D50," ")</f>
        <v xml:space="preserve"> </v>
      </c>
      <c r="E51" s="133" t="str">
        <f>IFERROR(E49/E50," ")</f>
        <v xml:space="preserve"> </v>
      </c>
      <c r="F51" s="133" t="str">
        <f t="shared" ref="F51:K51" si="2">IFERROR(F49/F50," ")</f>
        <v xml:space="preserve"> </v>
      </c>
      <c r="G51" s="133" t="str">
        <f t="shared" si="2"/>
        <v xml:space="preserve"> </v>
      </c>
      <c r="H51" s="133" t="str">
        <f t="shared" si="2"/>
        <v xml:space="preserve"> </v>
      </c>
      <c r="I51" s="133"/>
      <c r="J51" s="133"/>
      <c r="K51" s="133" t="str">
        <f t="shared" si="2"/>
        <v xml:space="preserve"> </v>
      </c>
      <c r="L51" s="34"/>
    </row>
    <row r="52" spans="2:14" ht="34.9" customHeight="1">
      <c r="B52" s="385" t="s">
        <v>276</v>
      </c>
      <c r="C52" s="169" t="s">
        <v>244</v>
      </c>
      <c r="D52" s="110"/>
      <c r="E52" s="110"/>
      <c r="F52" s="110"/>
      <c r="G52" s="110"/>
      <c r="H52" s="110"/>
      <c r="I52" s="110"/>
      <c r="J52" s="110"/>
      <c r="K52" s="110"/>
      <c r="L52" s="33"/>
    </row>
    <row r="53" spans="2:14" ht="34.9" customHeight="1" thickBot="1">
      <c r="B53" s="386"/>
      <c r="C53" s="168" t="s">
        <v>242</v>
      </c>
      <c r="D53" s="188">
        <f>IFERROR(D49*D52," ")</f>
        <v>0</v>
      </c>
      <c r="E53" s="188">
        <f t="shared" ref="E53:K53" si="3">IFERROR(E49*E52," ")</f>
        <v>0</v>
      </c>
      <c r="F53" s="188">
        <f t="shared" si="3"/>
        <v>0</v>
      </c>
      <c r="G53" s="188">
        <f t="shared" si="3"/>
        <v>0</v>
      </c>
      <c r="H53" s="188">
        <f t="shared" si="3"/>
        <v>0</v>
      </c>
      <c r="I53" s="188">
        <f t="shared" si="3"/>
        <v>0</v>
      </c>
      <c r="J53" s="188"/>
      <c r="K53" s="188">
        <f t="shared" si="3"/>
        <v>0</v>
      </c>
      <c r="L53" s="35"/>
    </row>
    <row r="54" spans="2:14" ht="26.1" customHeight="1">
      <c r="B54" s="429" t="s">
        <v>245</v>
      </c>
      <c r="C54" s="430"/>
      <c r="D54" s="431"/>
      <c r="E54" s="431"/>
      <c r="F54" s="431"/>
      <c r="G54" s="431"/>
      <c r="H54" s="431"/>
      <c r="I54" s="431"/>
      <c r="J54" s="431"/>
      <c r="K54" s="431"/>
      <c r="L54" s="432"/>
    </row>
    <row r="55" spans="2:14" ht="45.6" customHeight="1" thickBot="1">
      <c r="B55" s="425" t="s">
        <v>246</v>
      </c>
      <c r="C55" s="426"/>
      <c r="D55" s="427" t="s">
        <v>277</v>
      </c>
      <c r="E55" s="427"/>
      <c r="F55" s="427"/>
      <c r="G55" s="427"/>
      <c r="H55" s="427"/>
      <c r="I55" s="427"/>
      <c r="J55" s="427"/>
      <c r="K55" s="427"/>
      <c r="L55" s="428"/>
    </row>
    <row r="56" spans="2:14" ht="14.45">
      <c r="B56" s="95"/>
      <c r="C56" s="95"/>
      <c r="D56" s="73"/>
      <c r="E56" s="73"/>
      <c r="F56" s="73"/>
      <c r="G56" s="73"/>
      <c r="H56" s="73"/>
      <c r="I56" s="73"/>
      <c r="J56" s="73"/>
      <c r="K56" s="73"/>
      <c r="L56" s="73"/>
    </row>
    <row r="57" spans="2:14" ht="16.350000000000001" customHeight="1">
      <c r="M57" s="68"/>
      <c r="N57" s="68"/>
    </row>
    <row r="58" spans="2:14" ht="15.6" customHeight="1">
      <c r="M58" s="68"/>
      <c r="N58" s="68"/>
    </row>
    <row r="59" spans="2:14" ht="14.45" hidden="1"/>
    <row r="60" spans="2:14" ht="14.45"/>
    <row r="61" spans="2:14" ht="26.85" customHeight="1">
      <c r="M61" s="524"/>
      <c r="N61" s="524"/>
    </row>
    <row r="62" spans="2:14" ht="14.45" hidden="1">
      <c r="I62" s="64"/>
      <c r="J62" s="64"/>
      <c r="M62" s="524"/>
      <c r="N62" s="524"/>
    </row>
    <row r="63" spans="2:14" ht="14.45"/>
    <row r="64" spans="2:14" ht="15.6">
      <c r="I64" s="163"/>
      <c r="J64" s="234"/>
    </row>
    <row r="65" spans="9:10" ht="14.45" hidden="1">
      <c r="I65" s="32"/>
      <c r="J65" s="44"/>
    </row>
    <row r="66" spans="9:10" ht="14.45" hidden="1">
      <c r="I66" s="29"/>
      <c r="J66" s="44"/>
    </row>
    <row r="67" spans="9:10" ht="14.45" hidden="1">
      <c r="I67" s="63"/>
      <c r="J67" s="44"/>
    </row>
    <row r="68" spans="9:10" ht="14.45" hidden="1"/>
    <row r="69" spans="9:10" ht="14.45" hidden="1"/>
    <row r="70" spans="9:10" ht="14.45" hidden="1"/>
    <row r="71" spans="9:10" ht="14.45" hidden="1"/>
    <row r="72" spans="9:10" ht="14.85" customHeight="1"/>
    <row r="73" spans="9:10" ht="14.85" customHeight="1"/>
    <row r="74" spans="9:10" ht="14.85" customHeight="1"/>
    <row r="75" spans="9:10" ht="14.85" customHeight="1"/>
    <row r="76" spans="9:10" ht="14.85" customHeight="1"/>
    <row r="77" spans="9:10" ht="14.85" customHeight="1"/>
    <row r="78" spans="9:10" ht="14.85" customHeight="1"/>
    <row r="79" spans="9:10" ht="14.85" customHeight="1"/>
    <row r="80" spans="9:10" ht="14.85" customHeight="1"/>
    <row r="81" ht="14.85" customHeight="1"/>
    <row r="82" ht="14.85" customHeight="1"/>
    <row r="83" ht="14.85" customHeight="1"/>
    <row r="84" ht="14.85" customHeight="1"/>
  </sheetData>
  <mergeCells count="61">
    <mergeCell ref="B54:C54"/>
    <mergeCell ref="D54:L54"/>
    <mergeCell ref="B55:C55"/>
    <mergeCell ref="D55:L55"/>
    <mergeCell ref="M61:N62"/>
    <mergeCell ref="D45:H45"/>
    <mergeCell ref="K45:L45"/>
    <mergeCell ref="B47:C48"/>
    <mergeCell ref="D47:K47"/>
    <mergeCell ref="L47:L48"/>
    <mergeCell ref="B49:B51"/>
    <mergeCell ref="B52:B53"/>
    <mergeCell ref="D40:H40"/>
    <mergeCell ref="D41:H41"/>
    <mergeCell ref="D42:H42"/>
    <mergeCell ref="B43:L43"/>
    <mergeCell ref="D44:H44"/>
    <mergeCell ref="K44:L44"/>
    <mergeCell ref="B31:C42"/>
    <mergeCell ref="D31:H31"/>
    <mergeCell ref="D32:H32"/>
    <mergeCell ref="D33:H33"/>
    <mergeCell ref="D34:H34"/>
    <mergeCell ref="D35:H35"/>
    <mergeCell ref="D36:H36"/>
    <mergeCell ref="D37:H37"/>
    <mergeCell ref="D38:H38"/>
    <mergeCell ref="D39:H39"/>
    <mergeCell ref="B25:C30"/>
    <mergeCell ref="D25:H25"/>
    <mergeCell ref="D26:H26"/>
    <mergeCell ref="D27:H27"/>
    <mergeCell ref="D28:H28"/>
    <mergeCell ref="D29:H29"/>
    <mergeCell ref="D30:H30"/>
    <mergeCell ref="B13:C24"/>
    <mergeCell ref="D13:H13"/>
    <mergeCell ref="D14:H14"/>
    <mergeCell ref="D15:H15"/>
    <mergeCell ref="D16:H16"/>
    <mergeCell ref="D17:H17"/>
    <mergeCell ref="D18:H18"/>
    <mergeCell ref="D22:H22"/>
    <mergeCell ref="D23:H23"/>
    <mergeCell ref="D24:H24"/>
    <mergeCell ref="D19:H19"/>
    <mergeCell ref="D20:H20"/>
    <mergeCell ref="D21:H21"/>
    <mergeCell ref="B12:H12"/>
    <mergeCell ref="B1:L1"/>
    <mergeCell ref="B2:L2"/>
    <mergeCell ref="B4:C4"/>
    <mergeCell ref="B5:C5"/>
    <mergeCell ref="B6:C6"/>
    <mergeCell ref="B8:C8"/>
    <mergeCell ref="D8:L8"/>
    <mergeCell ref="B9:C9"/>
    <mergeCell ref="D9:L9"/>
    <mergeCell ref="B10:C10"/>
    <mergeCell ref="D10:L10"/>
    <mergeCell ref="B11:L11"/>
  </mergeCells>
  <conditionalFormatting sqref="D10:E10">
    <cfRule type="dataBar" priority="1">
      <dataBar>
        <cfvo type="num" val="0"/>
        <cfvo type="num" val="1"/>
        <color rgb="FF6DBEB5"/>
      </dataBar>
      <extLst>
        <ext xmlns:x14="http://schemas.microsoft.com/office/spreadsheetml/2009/9/main" uri="{B025F937-C7B1-47D3-B67F-A62EFF666E3E}">
          <x14:id>{F14A9618-361B-450D-839F-CFB03137C47B}</x14:id>
        </ext>
      </extLst>
    </cfRule>
  </conditionalFormatting>
  <dataValidations disablePrompts="1" count="1">
    <dataValidation type="list" allowBlank="1" showInputMessage="1" showErrorMessage="1" sqref="K13:K42" xr:uid="{DED7716D-4044-44CD-A4EA-6A7B245EDEF2}">
      <formula1>"Seleccione, SI,NO, NoAplica"</formula1>
    </dataValidation>
  </dataValidations>
  <hyperlinks>
    <hyperlink ref="M54:N54" location="'2. Definamos '!A1" display="Volver" xr:uid="{B87BF59A-1D04-4A39-BCDE-0163DB71DDCF}"/>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14A9618-361B-450D-839F-CFB03137C47B}">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43CC36-ED7B-4D72-9FB0-1CA68315E283}">
  <sheetPr>
    <tabColor rgb="FFD0F1EF"/>
  </sheetPr>
  <dimension ref="A1:R86"/>
  <sheetViews>
    <sheetView showGridLines="0" topLeftCell="A50" zoomScale="51" zoomScaleNormal="114"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73.42578125" customWidth="1"/>
    <col min="13" max="13" width="11.42578125" customWidth="1"/>
    <col min="14"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278</v>
      </c>
      <c r="E6" s="161"/>
      <c r="F6" s="61"/>
      <c r="G6" s="61"/>
      <c r="H6" s="61"/>
      <c r="I6" s="61"/>
      <c r="J6" s="61"/>
      <c r="K6" s="61"/>
      <c r="L6" s="62"/>
    </row>
    <row r="7" spans="2:18" ht="14.45"/>
    <row r="8" spans="2:18" ht="15" thickBot="1"/>
    <row r="9" spans="2:18" ht="16.350000000000001" customHeight="1" thickBot="1">
      <c r="B9" s="335" t="s">
        <v>190</v>
      </c>
      <c r="C9" s="335"/>
      <c r="D9" s="336" t="s">
        <v>191</v>
      </c>
      <c r="E9" s="336"/>
      <c r="F9" s="337"/>
      <c r="G9" s="337"/>
      <c r="H9" s="337"/>
      <c r="I9" s="337"/>
      <c r="J9" s="337"/>
      <c r="K9" s="337"/>
      <c r="L9" s="338"/>
    </row>
    <row r="10" spans="2:18" ht="55.35" customHeight="1" thickBot="1">
      <c r="B10" s="335" t="s">
        <v>255</v>
      </c>
      <c r="C10" s="335"/>
      <c r="D10" s="433" t="s">
        <v>279</v>
      </c>
      <c r="E10" s="433"/>
      <c r="F10" s="433"/>
      <c r="G10" s="433"/>
      <c r="H10" s="433"/>
      <c r="I10" s="433"/>
      <c r="J10" s="433"/>
      <c r="K10" s="433"/>
      <c r="L10" s="434"/>
    </row>
    <row r="11" spans="2:18" ht="23.1" customHeight="1" thickBot="1">
      <c r="B11" s="335" t="s">
        <v>194</v>
      </c>
      <c r="C11" s="335"/>
      <c r="D11" s="435">
        <f>COUNTIF(J14:J59,"SI")/COUNTIF(I14:I59,1)</f>
        <v>0</v>
      </c>
      <c r="E11" s="435"/>
      <c r="F11" s="435"/>
      <c r="G11" s="435"/>
      <c r="H11" s="435"/>
      <c r="I11" s="435"/>
      <c r="J11" s="435"/>
      <c r="K11" s="435"/>
      <c r="L11" s="436"/>
      <c r="M11" s="66">
        <f>D11</f>
        <v>0</v>
      </c>
    </row>
    <row r="12" spans="2:18" ht="9" customHeight="1" thickBot="1">
      <c r="B12" s="359"/>
      <c r="C12" s="359"/>
      <c r="D12" s="359"/>
      <c r="E12" s="359"/>
      <c r="F12" s="359"/>
      <c r="G12" s="359"/>
      <c r="H12" s="359"/>
      <c r="I12" s="359"/>
      <c r="J12" s="359"/>
      <c r="K12" s="359"/>
      <c r="L12" s="359"/>
    </row>
    <row r="13" spans="2:18" ht="15.95" thickBot="1">
      <c r="B13" s="441" t="s">
        <v>195</v>
      </c>
      <c r="C13" s="442"/>
      <c r="D13" s="442"/>
      <c r="E13" s="442"/>
      <c r="F13" s="442"/>
      <c r="G13" s="442"/>
      <c r="H13" s="443"/>
      <c r="I13" s="70"/>
      <c r="J13" s="70"/>
      <c r="K13" s="30" t="s">
        <v>196</v>
      </c>
      <c r="L13" s="31" t="s">
        <v>197</v>
      </c>
    </row>
    <row r="14" spans="2:18" ht="15" customHeight="1">
      <c r="B14" s="350" t="s">
        <v>198</v>
      </c>
      <c r="C14" s="351"/>
      <c r="D14" s="444" t="s">
        <v>280</v>
      </c>
      <c r="E14" s="444"/>
      <c r="F14" s="444"/>
      <c r="G14" s="444"/>
      <c r="H14" s="444"/>
      <c r="I14" s="218">
        <f>IF(D14&lt;&gt;"",IF(OR(K14="NO",K14="SI",K14="Seleccione"),1,0),0)</f>
        <v>1</v>
      </c>
      <c r="J14" s="206" t="str">
        <f t="shared" ref="J14:J45" si="0">IF(D14="",0,K14)</f>
        <v>Seleccione</v>
      </c>
      <c r="K14" s="225" t="s">
        <v>5</v>
      </c>
      <c r="L14" s="182"/>
    </row>
    <row r="15" spans="2:18" ht="15" customHeight="1">
      <c r="B15" s="352"/>
      <c r="C15" s="353"/>
      <c r="D15" s="445" t="s">
        <v>201</v>
      </c>
      <c r="E15" s="445"/>
      <c r="F15" s="445"/>
      <c r="G15" s="445"/>
      <c r="H15" s="445"/>
      <c r="I15" s="219">
        <f t="shared" ref="I15:I60" si="1">IF(D15&lt;&gt;"",IF(OR(K15="NO",K15="SI",K15="Seleccione"),1,0),0)</f>
        <v>1</v>
      </c>
      <c r="J15" s="206" t="str">
        <f t="shared" si="0"/>
        <v>Seleccione</v>
      </c>
      <c r="K15" s="223" t="s">
        <v>5</v>
      </c>
      <c r="L15" s="183"/>
    </row>
    <row r="16" spans="2:18" ht="15" customHeight="1">
      <c r="B16" s="352"/>
      <c r="C16" s="353"/>
      <c r="D16" s="445" t="s">
        <v>202</v>
      </c>
      <c r="E16" s="445"/>
      <c r="F16" s="445"/>
      <c r="G16" s="445"/>
      <c r="H16" s="445"/>
      <c r="I16" s="219">
        <f t="shared" si="1"/>
        <v>1</v>
      </c>
      <c r="J16" s="206" t="str">
        <f t="shared" si="0"/>
        <v>Seleccione</v>
      </c>
      <c r="K16" s="223" t="s">
        <v>5</v>
      </c>
      <c r="L16" s="183"/>
    </row>
    <row r="17" spans="2:12" ht="15" customHeight="1">
      <c r="B17" s="352"/>
      <c r="C17" s="353"/>
      <c r="D17" s="445" t="s">
        <v>204</v>
      </c>
      <c r="E17" s="445"/>
      <c r="F17" s="445"/>
      <c r="G17" s="445"/>
      <c r="H17" s="445"/>
      <c r="I17" s="219">
        <f t="shared" si="1"/>
        <v>1</v>
      </c>
      <c r="J17" s="206" t="str">
        <f t="shared" si="0"/>
        <v>Seleccione</v>
      </c>
      <c r="K17" s="223" t="s">
        <v>5</v>
      </c>
      <c r="L17" s="183"/>
    </row>
    <row r="18" spans="2:12" ht="15" customHeight="1">
      <c r="B18" s="352"/>
      <c r="C18" s="353"/>
      <c r="D18" s="445" t="s">
        <v>281</v>
      </c>
      <c r="E18" s="445"/>
      <c r="F18" s="445"/>
      <c r="G18" s="445"/>
      <c r="H18" s="445"/>
      <c r="I18" s="219">
        <f t="shared" si="1"/>
        <v>1</v>
      </c>
      <c r="J18" s="206" t="str">
        <f t="shared" si="0"/>
        <v>Seleccione</v>
      </c>
      <c r="K18" s="223" t="s">
        <v>5</v>
      </c>
      <c r="L18" s="183"/>
    </row>
    <row r="19" spans="2:12" ht="15" customHeight="1">
      <c r="B19" s="352"/>
      <c r="C19" s="353"/>
      <c r="D19" s="445" t="s">
        <v>203</v>
      </c>
      <c r="E19" s="445"/>
      <c r="F19" s="445"/>
      <c r="G19" s="445"/>
      <c r="H19" s="445"/>
      <c r="I19" s="219">
        <f t="shared" si="1"/>
        <v>1</v>
      </c>
      <c r="J19" s="206" t="str">
        <f t="shared" si="0"/>
        <v>Seleccione</v>
      </c>
      <c r="K19" s="223" t="s">
        <v>5</v>
      </c>
      <c r="L19" s="183"/>
    </row>
    <row r="20" spans="2:12" ht="15" customHeight="1">
      <c r="B20" s="352"/>
      <c r="C20" s="353"/>
      <c r="D20" s="447" t="s">
        <v>282</v>
      </c>
      <c r="E20" s="447"/>
      <c r="F20" s="447"/>
      <c r="G20" s="447"/>
      <c r="H20" s="447"/>
      <c r="I20" s="219">
        <f t="shared" si="1"/>
        <v>1</v>
      </c>
      <c r="J20" s="206" t="str">
        <f t="shared" si="0"/>
        <v>Seleccione</v>
      </c>
      <c r="K20" s="223" t="s">
        <v>5</v>
      </c>
      <c r="L20" s="34"/>
    </row>
    <row r="21" spans="2:12" ht="15" customHeight="1">
      <c r="B21" s="352"/>
      <c r="C21" s="353"/>
      <c r="D21" s="447" t="s">
        <v>283</v>
      </c>
      <c r="E21" s="447"/>
      <c r="F21" s="447"/>
      <c r="G21" s="447"/>
      <c r="H21" s="447"/>
      <c r="I21" s="219">
        <f t="shared" si="1"/>
        <v>1</v>
      </c>
      <c r="J21" s="206" t="str">
        <f t="shared" si="0"/>
        <v>Seleccione</v>
      </c>
      <c r="K21" s="223" t="s">
        <v>5</v>
      </c>
      <c r="L21" s="34"/>
    </row>
    <row r="22" spans="2:12" ht="15" customHeight="1">
      <c r="B22" s="352"/>
      <c r="C22" s="353"/>
      <c r="D22" s="447" t="s">
        <v>284</v>
      </c>
      <c r="E22" s="447"/>
      <c r="F22" s="447"/>
      <c r="G22" s="447"/>
      <c r="H22" s="447"/>
      <c r="I22" s="219">
        <f t="shared" si="1"/>
        <v>1</v>
      </c>
      <c r="J22" s="206" t="str">
        <f t="shared" si="0"/>
        <v>Seleccione</v>
      </c>
      <c r="K22" s="223" t="s">
        <v>5</v>
      </c>
      <c r="L22" s="34"/>
    </row>
    <row r="23" spans="2:12" ht="15" customHeight="1">
      <c r="B23" s="352"/>
      <c r="C23" s="353"/>
      <c r="D23" s="447" t="s">
        <v>285</v>
      </c>
      <c r="E23" s="447"/>
      <c r="F23" s="447"/>
      <c r="G23" s="447"/>
      <c r="H23" s="447"/>
      <c r="I23" s="219">
        <f t="shared" si="1"/>
        <v>1</v>
      </c>
      <c r="J23" s="206" t="str">
        <f t="shared" si="0"/>
        <v>Seleccione</v>
      </c>
      <c r="K23" s="223" t="s">
        <v>5</v>
      </c>
      <c r="L23" s="34"/>
    </row>
    <row r="24" spans="2:12" ht="15" customHeight="1">
      <c r="B24" s="352"/>
      <c r="C24" s="353"/>
      <c r="D24" s="447" t="s">
        <v>286</v>
      </c>
      <c r="E24" s="447"/>
      <c r="F24" s="447"/>
      <c r="G24" s="447"/>
      <c r="H24" s="447"/>
      <c r="I24" s="219">
        <f t="shared" si="1"/>
        <v>1</v>
      </c>
      <c r="J24" s="206" t="str">
        <f t="shared" si="0"/>
        <v>Seleccione</v>
      </c>
      <c r="K24" s="223" t="s">
        <v>5</v>
      </c>
      <c r="L24" s="34"/>
    </row>
    <row r="25" spans="2:12" ht="15" customHeight="1">
      <c r="B25" s="352"/>
      <c r="C25" s="353"/>
      <c r="D25" s="447"/>
      <c r="E25" s="447"/>
      <c r="F25" s="447"/>
      <c r="G25" s="447"/>
      <c r="H25" s="447"/>
      <c r="I25" s="219">
        <f t="shared" si="1"/>
        <v>0</v>
      </c>
      <c r="J25" s="206">
        <f t="shared" si="0"/>
        <v>0</v>
      </c>
      <c r="K25" s="223" t="s">
        <v>5</v>
      </c>
      <c r="L25" s="34"/>
    </row>
    <row r="26" spans="2:12" ht="15" customHeight="1">
      <c r="B26" s="352"/>
      <c r="C26" s="353"/>
      <c r="D26" s="424"/>
      <c r="E26" s="424"/>
      <c r="F26" s="424"/>
      <c r="G26" s="424"/>
      <c r="H26" s="424"/>
      <c r="I26" s="219">
        <f t="shared" si="1"/>
        <v>0</v>
      </c>
      <c r="J26" s="206">
        <f t="shared" si="0"/>
        <v>0</v>
      </c>
      <c r="K26" s="223" t="s">
        <v>5</v>
      </c>
      <c r="L26" s="34"/>
    </row>
    <row r="27" spans="2:12" ht="15" customHeight="1">
      <c r="B27" s="352"/>
      <c r="C27" s="353"/>
      <c r="D27" s="424"/>
      <c r="E27" s="424"/>
      <c r="F27" s="424"/>
      <c r="G27" s="424"/>
      <c r="H27" s="424"/>
      <c r="I27" s="219">
        <f t="shared" si="1"/>
        <v>0</v>
      </c>
      <c r="J27" s="206">
        <f t="shared" si="0"/>
        <v>0</v>
      </c>
      <c r="K27" s="223" t="s">
        <v>5</v>
      </c>
      <c r="L27" s="34"/>
    </row>
    <row r="28" spans="2:12" ht="15" customHeight="1" thickBot="1">
      <c r="B28" s="354"/>
      <c r="C28" s="355"/>
      <c r="D28" s="446"/>
      <c r="E28" s="446"/>
      <c r="F28" s="446"/>
      <c r="G28" s="446"/>
      <c r="H28" s="446"/>
      <c r="I28" s="220">
        <f t="shared" si="1"/>
        <v>0</v>
      </c>
      <c r="J28" s="206">
        <f t="shared" si="0"/>
        <v>0</v>
      </c>
      <c r="K28" s="224" t="s">
        <v>5</v>
      </c>
      <c r="L28" s="184"/>
    </row>
    <row r="29" spans="2:12" ht="15" customHeight="1">
      <c r="B29" s="350" t="s">
        <v>208</v>
      </c>
      <c r="C29" s="351"/>
      <c r="D29" s="437" t="s">
        <v>287</v>
      </c>
      <c r="E29" s="437"/>
      <c r="F29" s="437"/>
      <c r="G29" s="437"/>
      <c r="H29" s="437"/>
      <c r="I29" s="218">
        <f t="shared" si="1"/>
        <v>1</v>
      </c>
      <c r="J29" s="206" t="str">
        <f t="shared" si="0"/>
        <v>Seleccione</v>
      </c>
      <c r="K29" s="225" t="s">
        <v>5</v>
      </c>
      <c r="L29" s="182"/>
    </row>
    <row r="30" spans="2:12" ht="15" customHeight="1">
      <c r="B30" s="352"/>
      <c r="C30" s="353"/>
      <c r="D30" s="438" t="s">
        <v>288</v>
      </c>
      <c r="E30" s="438"/>
      <c r="F30" s="438"/>
      <c r="G30" s="438"/>
      <c r="H30" s="438"/>
      <c r="I30" s="219">
        <f t="shared" si="1"/>
        <v>1</v>
      </c>
      <c r="J30" s="206" t="str">
        <f t="shared" si="0"/>
        <v>Seleccione</v>
      </c>
      <c r="K30" s="223" t="s">
        <v>5</v>
      </c>
      <c r="L30" s="183"/>
    </row>
    <row r="31" spans="2:12" ht="15" customHeight="1">
      <c r="B31" s="352"/>
      <c r="C31" s="353"/>
      <c r="D31" s="438" t="s">
        <v>289</v>
      </c>
      <c r="E31" s="438"/>
      <c r="F31" s="438"/>
      <c r="G31" s="438"/>
      <c r="H31" s="438"/>
      <c r="I31" s="219">
        <f t="shared" si="1"/>
        <v>1</v>
      </c>
      <c r="J31" s="206" t="str">
        <f t="shared" si="0"/>
        <v>Seleccione</v>
      </c>
      <c r="K31" s="223" t="s">
        <v>5</v>
      </c>
      <c r="L31" s="183"/>
    </row>
    <row r="32" spans="2:12" ht="15" customHeight="1">
      <c r="B32" s="352"/>
      <c r="C32" s="353"/>
      <c r="D32" s="440" t="s">
        <v>290</v>
      </c>
      <c r="E32" s="440"/>
      <c r="F32" s="440"/>
      <c r="G32" s="440"/>
      <c r="H32" s="440"/>
      <c r="I32" s="219">
        <f t="shared" si="1"/>
        <v>1</v>
      </c>
      <c r="J32" s="206" t="str">
        <f t="shared" si="0"/>
        <v>Seleccione</v>
      </c>
      <c r="K32" s="223" t="s">
        <v>5</v>
      </c>
      <c r="L32" s="183"/>
    </row>
    <row r="33" spans="2:12" ht="15" customHeight="1">
      <c r="B33" s="352"/>
      <c r="C33" s="353"/>
      <c r="D33" s="440" t="s">
        <v>291</v>
      </c>
      <c r="E33" s="440"/>
      <c r="F33" s="440"/>
      <c r="G33" s="440"/>
      <c r="H33" s="440"/>
      <c r="I33" s="219">
        <f t="shared" si="1"/>
        <v>1</v>
      </c>
      <c r="J33" s="206" t="str">
        <f t="shared" si="0"/>
        <v>Seleccione</v>
      </c>
      <c r="K33" s="223" t="s">
        <v>5</v>
      </c>
      <c r="L33" s="183"/>
    </row>
    <row r="34" spans="2:12" ht="15" customHeight="1">
      <c r="B34" s="352"/>
      <c r="C34" s="353"/>
      <c r="D34" s="440" t="s">
        <v>292</v>
      </c>
      <c r="E34" s="440"/>
      <c r="F34" s="440"/>
      <c r="G34" s="440"/>
      <c r="H34" s="440"/>
      <c r="I34" s="219">
        <f t="shared" si="1"/>
        <v>1</v>
      </c>
      <c r="J34" s="206" t="str">
        <f t="shared" si="0"/>
        <v>Seleccione</v>
      </c>
      <c r="K34" s="223" t="s">
        <v>5</v>
      </c>
      <c r="L34" s="183"/>
    </row>
    <row r="35" spans="2:12" ht="15" customHeight="1">
      <c r="B35" s="352"/>
      <c r="C35" s="353"/>
      <c r="D35" s="440" t="s">
        <v>293</v>
      </c>
      <c r="E35" s="440"/>
      <c r="F35" s="440"/>
      <c r="G35" s="440"/>
      <c r="H35" s="440"/>
      <c r="I35" s="219">
        <f t="shared" si="1"/>
        <v>1</v>
      </c>
      <c r="J35" s="206" t="str">
        <f t="shared" si="0"/>
        <v>Seleccione</v>
      </c>
      <c r="K35" s="223" t="s">
        <v>5</v>
      </c>
      <c r="L35" s="183"/>
    </row>
    <row r="36" spans="2:12" ht="15" customHeight="1">
      <c r="B36" s="352"/>
      <c r="C36" s="353"/>
      <c r="D36" s="440" t="s">
        <v>294</v>
      </c>
      <c r="E36" s="440"/>
      <c r="F36" s="440"/>
      <c r="G36" s="440"/>
      <c r="H36" s="440"/>
      <c r="I36" s="219">
        <f t="shared" si="1"/>
        <v>1</v>
      </c>
      <c r="J36" s="206" t="str">
        <f t="shared" si="0"/>
        <v>Seleccione</v>
      </c>
      <c r="K36" s="223" t="s">
        <v>5</v>
      </c>
      <c r="L36" s="34"/>
    </row>
    <row r="37" spans="2:12" ht="15" customHeight="1">
      <c r="B37" s="352"/>
      <c r="C37" s="353"/>
      <c r="D37" s="440" t="s">
        <v>294</v>
      </c>
      <c r="E37" s="440"/>
      <c r="F37" s="440"/>
      <c r="G37" s="440"/>
      <c r="H37" s="440"/>
      <c r="I37" s="219">
        <f t="shared" si="1"/>
        <v>1</v>
      </c>
      <c r="J37" s="206" t="str">
        <f t="shared" si="0"/>
        <v>Seleccione</v>
      </c>
      <c r="K37" s="223" t="s">
        <v>5</v>
      </c>
      <c r="L37" s="34"/>
    </row>
    <row r="38" spans="2:12" ht="15" customHeight="1">
      <c r="B38" s="352"/>
      <c r="C38" s="353"/>
      <c r="D38" s="440"/>
      <c r="E38" s="440"/>
      <c r="F38" s="440"/>
      <c r="G38" s="440"/>
      <c r="H38" s="440"/>
      <c r="I38" s="219">
        <f t="shared" si="1"/>
        <v>0</v>
      </c>
      <c r="J38" s="206">
        <f t="shared" si="0"/>
        <v>0</v>
      </c>
      <c r="K38" s="223" t="s">
        <v>5</v>
      </c>
      <c r="L38" s="34"/>
    </row>
    <row r="39" spans="2:12" ht="15" customHeight="1">
      <c r="B39" s="352"/>
      <c r="C39" s="353"/>
      <c r="D39" s="440"/>
      <c r="E39" s="440"/>
      <c r="F39" s="440"/>
      <c r="G39" s="440"/>
      <c r="H39" s="440"/>
      <c r="I39" s="219">
        <f t="shared" si="1"/>
        <v>0</v>
      </c>
      <c r="J39" s="206">
        <f t="shared" si="0"/>
        <v>0</v>
      </c>
      <c r="K39" s="223" t="s">
        <v>5</v>
      </c>
      <c r="L39" s="34"/>
    </row>
    <row r="40" spans="2:12" ht="15" customHeight="1">
      <c r="B40" s="352"/>
      <c r="C40" s="353"/>
      <c r="D40" s="440"/>
      <c r="E40" s="440"/>
      <c r="F40" s="440"/>
      <c r="G40" s="440"/>
      <c r="H40" s="440"/>
      <c r="I40" s="219">
        <f t="shared" si="1"/>
        <v>0</v>
      </c>
      <c r="J40" s="206">
        <f t="shared" si="0"/>
        <v>0</v>
      </c>
      <c r="K40" s="223" t="s">
        <v>5</v>
      </c>
      <c r="L40" s="34"/>
    </row>
    <row r="41" spans="2:12" ht="15" customHeight="1">
      <c r="B41" s="352"/>
      <c r="C41" s="353"/>
      <c r="D41" s="440"/>
      <c r="E41" s="440"/>
      <c r="F41" s="440"/>
      <c r="G41" s="440"/>
      <c r="H41" s="440"/>
      <c r="I41" s="219">
        <f t="shared" si="1"/>
        <v>0</v>
      </c>
      <c r="J41" s="206">
        <f t="shared" si="0"/>
        <v>0</v>
      </c>
      <c r="K41" s="223" t="s">
        <v>5</v>
      </c>
      <c r="L41" s="34"/>
    </row>
    <row r="42" spans="2:12" ht="32.1" customHeight="1" thickBot="1">
      <c r="B42" s="354"/>
      <c r="C42" s="355"/>
      <c r="D42" s="439"/>
      <c r="E42" s="439"/>
      <c r="F42" s="439"/>
      <c r="G42" s="439"/>
      <c r="H42" s="439"/>
      <c r="I42" s="220">
        <f t="shared" si="1"/>
        <v>0</v>
      </c>
      <c r="J42" s="206">
        <f t="shared" si="0"/>
        <v>0</v>
      </c>
      <c r="K42" s="224" t="s">
        <v>5</v>
      </c>
      <c r="L42" s="184"/>
    </row>
    <row r="43" spans="2:12" ht="32.1" customHeight="1">
      <c r="B43" s="350" t="s">
        <v>261</v>
      </c>
      <c r="C43" s="351"/>
      <c r="D43" s="450" t="s">
        <v>295</v>
      </c>
      <c r="E43" s="450"/>
      <c r="F43" s="450"/>
      <c r="G43" s="450"/>
      <c r="H43" s="450"/>
      <c r="I43" s="218">
        <f t="shared" si="1"/>
        <v>1</v>
      </c>
      <c r="J43" s="206" t="str">
        <f t="shared" si="0"/>
        <v>Seleccione</v>
      </c>
      <c r="K43" s="225" t="s">
        <v>5</v>
      </c>
      <c r="L43" s="179"/>
    </row>
    <row r="44" spans="2:12" ht="32.1" customHeight="1">
      <c r="B44" s="352"/>
      <c r="C44" s="353"/>
      <c r="D44" s="371" t="s">
        <v>296</v>
      </c>
      <c r="E44" s="371"/>
      <c r="F44" s="371"/>
      <c r="G44" s="371"/>
      <c r="H44" s="371"/>
      <c r="I44" s="219">
        <f t="shared" si="1"/>
        <v>1</v>
      </c>
      <c r="J44" s="206" t="str">
        <f t="shared" si="0"/>
        <v>Seleccione</v>
      </c>
      <c r="K44" s="223" t="s">
        <v>5</v>
      </c>
      <c r="L44" s="180"/>
    </row>
    <row r="45" spans="2:12" ht="32.1" customHeight="1">
      <c r="B45" s="352"/>
      <c r="C45" s="353"/>
      <c r="D45" s="371" t="s">
        <v>297</v>
      </c>
      <c r="E45" s="371"/>
      <c r="F45" s="371"/>
      <c r="G45" s="371"/>
      <c r="H45" s="371"/>
      <c r="I45" s="219">
        <f t="shared" si="1"/>
        <v>1</v>
      </c>
      <c r="J45" s="206" t="str">
        <f t="shared" si="0"/>
        <v>Seleccione</v>
      </c>
      <c r="K45" s="223" t="s">
        <v>5</v>
      </c>
      <c r="L45" s="180"/>
    </row>
    <row r="46" spans="2:12" ht="32.1" customHeight="1">
      <c r="B46" s="352"/>
      <c r="C46" s="353"/>
      <c r="D46" s="371" t="s">
        <v>298</v>
      </c>
      <c r="E46" s="371"/>
      <c r="F46" s="371"/>
      <c r="G46" s="371"/>
      <c r="H46" s="371"/>
      <c r="I46" s="219">
        <f t="shared" si="1"/>
        <v>1</v>
      </c>
      <c r="J46" s="206" t="str">
        <f t="shared" ref="J46:J62" si="2">IF(D46="",0,K46)</f>
        <v>Seleccione</v>
      </c>
      <c r="K46" s="223" t="s">
        <v>5</v>
      </c>
      <c r="L46" s="180"/>
    </row>
    <row r="47" spans="2:12" ht="32.1" customHeight="1">
      <c r="B47" s="352"/>
      <c r="C47" s="353"/>
      <c r="D47" s="371" t="s">
        <v>299</v>
      </c>
      <c r="E47" s="371"/>
      <c r="F47" s="371"/>
      <c r="G47" s="371"/>
      <c r="H47" s="371"/>
      <c r="I47" s="219">
        <f t="shared" si="1"/>
        <v>1</v>
      </c>
      <c r="J47" s="206" t="str">
        <f t="shared" si="2"/>
        <v>Seleccione</v>
      </c>
      <c r="K47" s="223" t="s">
        <v>5</v>
      </c>
      <c r="L47" s="180"/>
    </row>
    <row r="48" spans="2:12" ht="32.1" customHeight="1">
      <c r="B48" s="352"/>
      <c r="C48" s="353"/>
      <c r="D48" s="371" t="s">
        <v>300</v>
      </c>
      <c r="E48" s="371"/>
      <c r="F48" s="371"/>
      <c r="G48" s="371"/>
      <c r="H48" s="371"/>
      <c r="I48" s="219">
        <f t="shared" si="1"/>
        <v>1</v>
      </c>
      <c r="J48" s="206" t="str">
        <f t="shared" si="2"/>
        <v>Seleccione</v>
      </c>
      <c r="K48" s="223" t="s">
        <v>5</v>
      </c>
      <c r="L48" s="180"/>
    </row>
    <row r="49" spans="2:12" ht="32.1" customHeight="1">
      <c r="B49" s="352"/>
      <c r="C49" s="353"/>
      <c r="D49" s="371" t="s">
        <v>301</v>
      </c>
      <c r="E49" s="371"/>
      <c r="F49" s="371"/>
      <c r="G49" s="371"/>
      <c r="H49" s="371"/>
      <c r="I49" s="219">
        <f t="shared" si="1"/>
        <v>1</v>
      </c>
      <c r="J49" s="206" t="str">
        <f t="shared" si="2"/>
        <v>Seleccione</v>
      </c>
      <c r="K49" s="223" t="s">
        <v>5</v>
      </c>
      <c r="L49" s="180"/>
    </row>
    <row r="50" spans="2:12" ht="32.1" customHeight="1">
      <c r="B50" s="352"/>
      <c r="C50" s="353"/>
      <c r="D50" s="371" t="s">
        <v>302</v>
      </c>
      <c r="E50" s="371"/>
      <c r="F50" s="371"/>
      <c r="G50" s="371"/>
      <c r="H50" s="371"/>
      <c r="I50" s="219">
        <f t="shared" si="1"/>
        <v>1</v>
      </c>
      <c r="J50" s="206" t="str">
        <f t="shared" si="2"/>
        <v>Seleccione</v>
      </c>
      <c r="K50" s="223" t="s">
        <v>5</v>
      </c>
      <c r="L50" s="180"/>
    </row>
    <row r="51" spans="2:12" ht="15" customHeight="1">
      <c r="B51" s="352"/>
      <c r="C51" s="353"/>
      <c r="D51" s="371" t="s">
        <v>303</v>
      </c>
      <c r="E51" s="371"/>
      <c r="F51" s="371"/>
      <c r="G51" s="371"/>
      <c r="H51" s="371"/>
      <c r="I51" s="219">
        <f t="shared" si="1"/>
        <v>1</v>
      </c>
      <c r="J51" s="206" t="str">
        <f t="shared" si="2"/>
        <v>Seleccione</v>
      </c>
      <c r="K51" s="223" t="s">
        <v>5</v>
      </c>
      <c r="L51" s="180"/>
    </row>
    <row r="52" spans="2:12" ht="15" customHeight="1">
      <c r="B52" s="352"/>
      <c r="C52" s="353"/>
      <c r="D52" s="371" t="s">
        <v>304</v>
      </c>
      <c r="E52" s="371"/>
      <c r="F52" s="371"/>
      <c r="G52" s="371"/>
      <c r="H52" s="371"/>
      <c r="I52" s="219">
        <f t="shared" si="1"/>
        <v>1</v>
      </c>
      <c r="J52" s="206" t="str">
        <f t="shared" si="2"/>
        <v>Seleccione</v>
      </c>
      <c r="K52" s="223" t="s">
        <v>5</v>
      </c>
      <c r="L52" s="34"/>
    </row>
    <row r="53" spans="2:12" ht="15" customHeight="1">
      <c r="B53" s="352"/>
      <c r="C53" s="353"/>
      <c r="D53" s="371" t="s">
        <v>305</v>
      </c>
      <c r="E53" s="371"/>
      <c r="F53" s="371"/>
      <c r="G53" s="371"/>
      <c r="H53" s="371"/>
      <c r="I53" s="219">
        <f t="shared" si="1"/>
        <v>1</v>
      </c>
      <c r="J53" s="206" t="str">
        <f t="shared" si="2"/>
        <v>Seleccione</v>
      </c>
      <c r="K53" s="223" t="s">
        <v>5</v>
      </c>
      <c r="L53" s="34"/>
    </row>
    <row r="54" spans="2:12" ht="15" customHeight="1">
      <c r="B54" s="352"/>
      <c r="C54" s="353"/>
      <c r="D54" s="371" t="s">
        <v>306</v>
      </c>
      <c r="E54" s="371"/>
      <c r="F54" s="371"/>
      <c r="G54" s="371"/>
      <c r="H54" s="371"/>
      <c r="I54" s="219">
        <f t="shared" si="1"/>
        <v>1</v>
      </c>
      <c r="J54" s="206" t="str">
        <f t="shared" si="2"/>
        <v>Seleccione</v>
      </c>
      <c r="K54" s="223" t="s">
        <v>5</v>
      </c>
      <c r="L54" s="34"/>
    </row>
    <row r="55" spans="2:12" ht="15" customHeight="1">
      <c r="B55" s="352"/>
      <c r="C55" s="353"/>
      <c r="D55" s="371" t="s">
        <v>307</v>
      </c>
      <c r="E55" s="371"/>
      <c r="F55" s="371"/>
      <c r="G55" s="371"/>
      <c r="H55" s="371"/>
      <c r="I55" s="219">
        <f t="shared" si="1"/>
        <v>1</v>
      </c>
      <c r="J55" s="206" t="str">
        <f t="shared" si="2"/>
        <v>Seleccione</v>
      </c>
      <c r="K55" s="223" t="s">
        <v>5</v>
      </c>
      <c r="L55" s="34"/>
    </row>
    <row r="56" spans="2:12" ht="15" customHeight="1">
      <c r="B56" s="352"/>
      <c r="C56" s="353"/>
      <c r="D56" s="371" t="s">
        <v>308</v>
      </c>
      <c r="E56" s="371"/>
      <c r="F56" s="371"/>
      <c r="G56" s="371"/>
      <c r="H56" s="371"/>
      <c r="I56" s="219">
        <f t="shared" si="1"/>
        <v>1</v>
      </c>
      <c r="J56" s="206" t="str">
        <f t="shared" si="2"/>
        <v>Seleccione</v>
      </c>
      <c r="K56" s="223" t="s">
        <v>5</v>
      </c>
      <c r="L56" s="34"/>
    </row>
    <row r="57" spans="2:12" ht="15" customHeight="1">
      <c r="B57" s="352"/>
      <c r="C57" s="353"/>
      <c r="D57" s="455"/>
      <c r="E57" s="456"/>
      <c r="F57" s="456"/>
      <c r="G57" s="456"/>
      <c r="H57" s="296"/>
      <c r="I57" s="219">
        <f t="shared" si="1"/>
        <v>0</v>
      </c>
      <c r="J57" s="206">
        <f t="shared" si="2"/>
        <v>0</v>
      </c>
      <c r="K57" s="223" t="s">
        <v>5</v>
      </c>
      <c r="L57" s="34"/>
    </row>
    <row r="58" spans="2:12" ht="15" customHeight="1">
      <c r="B58" s="352"/>
      <c r="C58" s="353"/>
      <c r="D58" s="455"/>
      <c r="E58" s="456"/>
      <c r="F58" s="456"/>
      <c r="G58" s="456"/>
      <c r="H58" s="296"/>
      <c r="I58" s="219">
        <f t="shared" si="1"/>
        <v>0</v>
      </c>
      <c r="J58" s="206">
        <f t="shared" si="2"/>
        <v>0</v>
      </c>
      <c r="K58" s="223" t="s">
        <v>5</v>
      </c>
      <c r="L58" s="34"/>
    </row>
    <row r="59" spans="2:12" ht="32.1" customHeight="1">
      <c r="B59" s="352"/>
      <c r="C59" s="353"/>
      <c r="D59" s="455"/>
      <c r="E59" s="456"/>
      <c r="F59" s="456"/>
      <c r="G59" s="456"/>
      <c r="H59" s="296"/>
      <c r="I59" s="219">
        <f t="shared" si="1"/>
        <v>0</v>
      </c>
      <c r="J59" s="206">
        <f t="shared" si="2"/>
        <v>0</v>
      </c>
      <c r="K59" s="223" t="s">
        <v>5</v>
      </c>
      <c r="L59" s="34"/>
    </row>
    <row r="60" spans="2:12" ht="16.350000000000001" customHeight="1" thickBot="1">
      <c r="B60" s="354"/>
      <c r="C60" s="355"/>
      <c r="D60" s="454"/>
      <c r="E60" s="454"/>
      <c r="F60" s="454"/>
      <c r="G60" s="454"/>
      <c r="H60" s="454"/>
      <c r="I60" s="220">
        <f t="shared" si="1"/>
        <v>0</v>
      </c>
      <c r="J60" s="206">
        <f t="shared" si="2"/>
        <v>0</v>
      </c>
      <c r="K60" s="224" t="s">
        <v>5</v>
      </c>
      <c r="L60" s="181"/>
    </row>
    <row r="61" spans="2:12" ht="16.350000000000001" customHeight="1">
      <c r="B61" s="78" t="s">
        <v>226</v>
      </c>
      <c r="C61" s="78" t="s">
        <v>227</v>
      </c>
      <c r="D61" s="530" t="s">
        <v>228</v>
      </c>
      <c r="E61" s="531"/>
      <c r="F61" s="531"/>
      <c r="G61" s="531"/>
      <c r="H61" s="532"/>
      <c r="I61" s="79"/>
      <c r="J61" s="206" t="str">
        <f t="shared" si="2"/>
        <v>Tiempo transcurrido (Meses)</v>
      </c>
      <c r="K61" s="531" t="s">
        <v>229</v>
      </c>
      <c r="L61" s="532"/>
    </row>
    <row r="62" spans="2:12" ht="16.350000000000001" customHeight="1">
      <c r="B62" s="109"/>
      <c r="C62" s="81" t="str">
        <f>IF(B62=0," ",EDATE(B62,D62))</f>
        <v xml:space="preserve"> </v>
      </c>
      <c r="D62" s="533"/>
      <c r="E62" s="533"/>
      <c r="F62" s="533"/>
      <c r="G62" s="533"/>
      <c r="H62" s="533"/>
      <c r="I62" s="242"/>
      <c r="J62" s="206">
        <f t="shared" si="2"/>
        <v>0</v>
      </c>
      <c r="K62" s="528" t="str">
        <f ca="1">IF(B62=0, " ", DATEDIF(B62,TODAY(),"m"))</f>
        <v xml:space="preserve"> </v>
      </c>
      <c r="L62" s="529"/>
    </row>
    <row r="63" spans="2:12" ht="12" customHeight="1" thickBot="1">
      <c r="B63" s="69"/>
      <c r="C63" s="69"/>
      <c r="D63" s="69"/>
      <c r="E63" s="69"/>
      <c r="F63" s="69"/>
      <c r="G63" s="69"/>
      <c r="H63" s="69"/>
      <c r="I63" s="69"/>
      <c r="J63" s="69"/>
      <c r="K63" s="69"/>
      <c r="L63" s="69"/>
    </row>
    <row r="64" spans="2:12" ht="16.350000000000001" customHeight="1">
      <c r="B64" s="350" t="s">
        <v>230</v>
      </c>
      <c r="C64" s="351"/>
      <c r="D64" s="351" t="s">
        <v>231</v>
      </c>
      <c r="E64" s="351"/>
      <c r="F64" s="351"/>
      <c r="G64" s="351"/>
      <c r="H64" s="351"/>
      <c r="I64" s="351"/>
      <c r="J64" s="351"/>
      <c r="K64" s="351"/>
      <c r="L64" s="383" t="s">
        <v>232</v>
      </c>
    </row>
    <row r="65" spans="2:14" ht="30.95">
      <c r="B65" s="352"/>
      <c r="C65" s="353"/>
      <c r="D65" s="151" t="s">
        <v>233</v>
      </c>
      <c r="E65" s="151" t="s">
        <v>234</v>
      </c>
      <c r="F65" s="151" t="s">
        <v>235</v>
      </c>
      <c r="G65" s="151" t="s">
        <v>236</v>
      </c>
      <c r="H65" s="151" t="s">
        <v>237</v>
      </c>
      <c r="I65" s="151"/>
      <c r="J65" s="151"/>
      <c r="K65" s="151" t="s">
        <v>238</v>
      </c>
      <c r="L65" s="384"/>
    </row>
    <row r="66" spans="2:14" ht="28.35" customHeight="1">
      <c r="B66" s="381" t="s">
        <v>309</v>
      </c>
      <c r="C66" s="159" t="s">
        <v>310</v>
      </c>
      <c r="D66" s="55"/>
      <c r="E66" s="55"/>
      <c r="F66" s="55"/>
      <c r="G66" s="55"/>
      <c r="H66" s="55"/>
      <c r="I66" s="55"/>
      <c r="J66" s="55"/>
      <c r="K66" s="55"/>
      <c r="L66" s="34"/>
    </row>
    <row r="67" spans="2:14" ht="38.1" customHeight="1">
      <c r="B67" s="381"/>
      <c r="C67" s="159" t="s">
        <v>311</v>
      </c>
      <c r="D67" s="55"/>
      <c r="E67" s="55"/>
      <c r="F67" s="55"/>
      <c r="G67" s="55"/>
      <c r="H67" s="55"/>
      <c r="I67" s="55"/>
      <c r="J67" s="55"/>
      <c r="K67" s="55"/>
      <c r="L67" s="34"/>
    </row>
    <row r="68" spans="2:14" ht="37.35" customHeight="1" thickBot="1">
      <c r="B68" s="381"/>
      <c r="C68" s="159" t="s">
        <v>275</v>
      </c>
      <c r="D68" s="133" t="str">
        <f>IFERROR(D66/D67," ")</f>
        <v xml:space="preserve"> </v>
      </c>
      <c r="E68" s="133" t="str">
        <f>IFERROR(E66/E67," ")</f>
        <v xml:space="preserve"> </v>
      </c>
      <c r="F68" s="133" t="str">
        <f t="shared" ref="F68:K68" si="3">IFERROR(F66/F67," ")</f>
        <v xml:space="preserve"> </v>
      </c>
      <c r="G68" s="133" t="str">
        <f t="shared" si="3"/>
        <v xml:space="preserve"> </v>
      </c>
      <c r="H68" s="133" t="str">
        <f t="shared" si="3"/>
        <v xml:space="preserve"> </v>
      </c>
      <c r="I68" s="133"/>
      <c r="J68" s="133"/>
      <c r="K68" s="133" t="str">
        <f t="shared" si="3"/>
        <v xml:space="preserve"> </v>
      </c>
      <c r="L68" s="34"/>
    </row>
    <row r="69" spans="2:14" ht="34.9" customHeight="1">
      <c r="B69" s="385" t="s">
        <v>312</v>
      </c>
      <c r="C69" s="169" t="s">
        <v>244</v>
      </c>
      <c r="D69" s="110"/>
      <c r="E69" s="110"/>
      <c r="F69" s="110"/>
      <c r="G69" s="110"/>
      <c r="H69" s="110"/>
      <c r="I69" s="110"/>
      <c r="J69" s="110"/>
      <c r="K69" s="110"/>
      <c r="L69" s="33"/>
    </row>
    <row r="70" spans="2:14" ht="34.9" customHeight="1" thickBot="1">
      <c r="B70" s="386"/>
      <c r="C70" s="168" t="s">
        <v>242</v>
      </c>
      <c r="D70" s="188">
        <f>IFERROR(D66*D69," ")</f>
        <v>0</v>
      </c>
      <c r="E70" s="188">
        <f t="shared" ref="E70:K70" si="4">IFERROR(E66*E69," ")</f>
        <v>0</v>
      </c>
      <c r="F70" s="188">
        <f t="shared" si="4"/>
        <v>0</v>
      </c>
      <c r="G70" s="188">
        <f t="shared" si="4"/>
        <v>0</v>
      </c>
      <c r="H70" s="188">
        <f t="shared" si="4"/>
        <v>0</v>
      </c>
      <c r="I70" s="188">
        <f t="shared" si="4"/>
        <v>0</v>
      </c>
      <c r="J70" s="188"/>
      <c r="K70" s="188">
        <f t="shared" si="4"/>
        <v>0</v>
      </c>
      <c r="L70" s="35"/>
    </row>
    <row r="71" spans="2:14" ht="23.1" customHeight="1">
      <c r="B71" s="429" t="s">
        <v>245</v>
      </c>
      <c r="C71" s="430"/>
      <c r="D71" s="431"/>
      <c r="E71" s="431"/>
      <c r="F71" s="431"/>
      <c r="G71" s="431"/>
      <c r="H71" s="431"/>
      <c r="I71" s="431"/>
      <c r="J71" s="431"/>
      <c r="K71" s="431"/>
      <c r="L71" s="432"/>
    </row>
    <row r="72" spans="2:14" ht="45.6" customHeight="1" thickBot="1">
      <c r="B72" s="425" t="s">
        <v>246</v>
      </c>
      <c r="C72" s="426"/>
      <c r="D72" s="427" t="s">
        <v>313</v>
      </c>
      <c r="E72" s="427"/>
      <c r="F72" s="427"/>
      <c r="G72" s="427"/>
      <c r="H72" s="427"/>
      <c r="I72" s="427"/>
      <c r="J72" s="427"/>
      <c r="K72" s="427"/>
      <c r="L72" s="428"/>
    </row>
    <row r="73" spans="2:14" ht="14.45">
      <c r="I73" s="64"/>
      <c r="J73" s="64"/>
      <c r="M73" s="48"/>
    </row>
    <row r="74" spans="2:14" ht="16.350000000000001" customHeight="1">
      <c r="M74" s="68"/>
      <c r="N74" s="68"/>
    </row>
    <row r="75" spans="2:14" ht="15.6" customHeight="1">
      <c r="M75" s="68"/>
      <c r="N75" s="68"/>
    </row>
    <row r="76" spans="2:14" ht="14.45" hidden="1"/>
    <row r="77" spans="2:14" ht="14.45"/>
    <row r="78" spans="2:14" ht="14.85" customHeight="1"/>
    <row r="79" spans="2:14" ht="14.85" customHeight="1">
      <c r="I79" s="163"/>
      <c r="J79" s="234"/>
    </row>
    <row r="80" spans="2:14" ht="14.85" hidden="1" customHeight="1">
      <c r="I80" s="32"/>
      <c r="J80" s="44"/>
    </row>
    <row r="81" spans="9:10" ht="14.85" hidden="1" customHeight="1">
      <c r="I81" s="29"/>
      <c r="J81" s="44"/>
    </row>
    <row r="82" spans="9:10" ht="14.85" hidden="1" customHeight="1">
      <c r="I82" s="63"/>
      <c r="J82" s="44"/>
    </row>
    <row r="83" spans="9:10" ht="14.85" hidden="1" customHeight="1"/>
    <row r="84" spans="9:10" ht="14.85" hidden="1" customHeight="1"/>
    <row r="85" spans="9:10" ht="14.85" hidden="1" customHeight="1"/>
    <row r="86" spans="9:10" ht="14.85" hidden="1" customHeight="1"/>
  </sheetData>
  <mergeCells count="76">
    <mergeCell ref="B29:C42"/>
    <mergeCell ref="B43:C60"/>
    <mergeCell ref="D60:H60"/>
    <mergeCell ref="B71:C71"/>
    <mergeCell ref="D71:L71"/>
    <mergeCell ref="D55:H55"/>
    <mergeCell ref="D56:H56"/>
    <mergeCell ref="D57:H57"/>
    <mergeCell ref="D58:H58"/>
    <mergeCell ref="D34:H34"/>
    <mergeCell ref="D35:H35"/>
    <mergeCell ref="D53:H53"/>
    <mergeCell ref="D54:H54"/>
    <mergeCell ref="D49:H49"/>
    <mergeCell ref="D50:H50"/>
    <mergeCell ref="D62:H62"/>
    <mergeCell ref="B72:C72"/>
    <mergeCell ref="D72:L72"/>
    <mergeCell ref="B64:C65"/>
    <mergeCell ref="D64:K64"/>
    <mergeCell ref="L64:L65"/>
    <mergeCell ref="B66:B68"/>
    <mergeCell ref="B69:B70"/>
    <mergeCell ref="D38:H38"/>
    <mergeCell ref="D40:H40"/>
    <mergeCell ref="D36:H36"/>
    <mergeCell ref="D37:H37"/>
    <mergeCell ref="D39:H39"/>
    <mergeCell ref="K62:L62"/>
    <mergeCell ref="D51:H51"/>
    <mergeCell ref="D52:H52"/>
    <mergeCell ref="D59:H59"/>
    <mergeCell ref="D61:H61"/>
    <mergeCell ref="K61:L61"/>
    <mergeCell ref="D47:H47"/>
    <mergeCell ref="D48:H48"/>
    <mergeCell ref="D23:H23"/>
    <mergeCell ref="D24:H24"/>
    <mergeCell ref="D28:H28"/>
    <mergeCell ref="D29:H29"/>
    <mergeCell ref="D30:H30"/>
    <mergeCell ref="D31:H31"/>
    <mergeCell ref="D32:H32"/>
    <mergeCell ref="D33:H33"/>
    <mergeCell ref="D41:H41"/>
    <mergeCell ref="D42:H42"/>
    <mergeCell ref="D43:H43"/>
    <mergeCell ref="D44:H44"/>
    <mergeCell ref="D45:H45"/>
    <mergeCell ref="D46:H46"/>
    <mergeCell ref="B14:C28"/>
    <mergeCell ref="D14:H14"/>
    <mergeCell ref="D15:H15"/>
    <mergeCell ref="D16:H16"/>
    <mergeCell ref="D17:H17"/>
    <mergeCell ref="D18:H18"/>
    <mergeCell ref="D19:H19"/>
    <mergeCell ref="D20:H20"/>
    <mergeCell ref="D21:H21"/>
    <mergeCell ref="D22:H22"/>
    <mergeCell ref="D25:H25"/>
    <mergeCell ref="D26:H26"/>
    <mergeCell ref="D27:H27"/>
    <mergeCell ref="B13:H13"/>
    <mergeCell ref="B9:C9"/>
    <mergeCell ref="D9:L9"/>
    <mergeCell ref="B1:L1"/>
    <mergeCell ref="B2:L2"/>
    <mergeCell ref="B4:C4"/>
    <mergeCell ref="B5:C5"/>
    <mergeCell ref="B6:C6"/>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{D98FE699-3ABC-48F0-9805-5A86DA73CD53}</x14:id>
        </ext>
      </extLst>
    </cfRule>
  </conditionalFormatting>
  <dataValidations count="1">
    <dataValidation type="list" allowBlank="1" showInputMessage="1" showErrorMessage="1" sqref="K14:K60" xr:uid="{E356857D-86A6-4C5F-8C70-4296CC899B98}">
      <formula1>"Seleccione, SI,NO, NoAplica"</formula1>
    </dataValidation>
  </dataValidations>
  <hyperlinks>
    <hyperlink ref="M71:N71" location="'2. Definamos '!A1" display="Volver" xr:uid="{8EA1CC58-F60B-459D-942A-779A99132332}"/>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D98FE699-3ABC-48F0-9805-5A86DA73CD53}">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971DF-461E-496F-98B2-8B151F387C11}">
  <sheetPr>
    <tabColor rgb="FFD0F1EF"/>
  </sheetPr>
  <dimension ref="B1:R105"/>
  <sheetViews>
    <sheetView showGridLines="0" topLeftCell="A63" zoomScale="49" zoomScaleNormal="114" workbookViewId="0"/>
  </sheetViews>
  <sheetFormatPr defaultColWidth="11.42578125"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316</v>
      </c>
      <c r="E6" s="161"/>
      <c r="F6" s="61"/>
      <c r="G6" s="61"/>
      <c r="H6" s="61"/>
      <c r="I6" s="61"/>
      <c r="J6" s="61"/>
      <c r="K6" s="61"/>
      <c r="L6" s="62"/>
    </row>
    <row r="7" spans="2:18" ht="15" thickBot="1"/>
    <row r="8" spans="2:18" ht="15.95" thickBot="1">
      <c r="B8" s="335" t="s">
        <v>190</v>
      </c>
      <c r="C8" s="335"/>
      <c r="D8" s="336" t="s">
        <v>191</v>
      </c>
      <c r="E8" s="336"/>
      <c r="F8" s="337"/>
      <c r="G8" s="337"/>
      <c r="H8" s="337"/>
      <c r="I8" s="337"/>
      <c r="J8" s="337"/>
      <c r="K8" s="337"/>
      <c r="L8" s="338"/>
    </row>
    <row r="9" spans="2:18" ht="53.1" customHeight="1" thickBot="1">
      <c r="B9" s="335" t="s">
        <v>255</v>
      </c>
      <c r="C9" s="335"/>
      <c r="D9" s="459" t="s">
        <v>317</v>
      </c>
      <c r="E9" s="459"/>
      <c r="F9" s="459"/>
      <c r="G9" s="459"/>
      <c r="H9" s="459"/>
      <c r="I9" s="459"/>
      <c r="J9" s="459"/>
      <c r="K9" s="459"/>
      <c r="L9" s="460"/>
    </row>
    <row r="10" spans="2:18" ht="15.95" thickBot="1">
      <c r="B10" s="457" t="s">
        <v>194</v>
      </c>
      <c r="C10" s="458"/>
      <c r="D10" s="414">
        <f>COUNTIF(J13:J41,"SI")/COUNTIF(I13:I41,1)</f>
        <v>0</v>
      </c>
      <c r="E10" s="348"/>
      <c r="F10" s="348"/>
      <c r="G10" s="348"/>
      <c r="H10" s="348"/>
      <c r="I10" s="348"/>
      <c r="J10" s="348"/>
      <c r="K10" s="348"/>
      <c r="L10" s="349"/>
      <c r="N10" s="65">
        <f>D10</f>
        <v>0</v>
      </c>
    </row>
    <row r="11" spans="2:18" ht="7.35" customHeight="1" thickBot="1">
      <c r="B11" s="359"/>
      <c r="C11" s="359"/>
      <c r="D11" s="359"/>
      <c r="E11" s="359"/>
      <c r="F11" s="359"/>
      <c r="G11" s="359"/>
      <c r="H11" s="359"/>
      <c r="I11" s="359"/>
      <c r="J11" s="359"/>
      <c r="K11" s="359"/>
      <c r="L11" s="359"/>
    </row>
    <row r="12" spans="2:18" ht="15.95" thickBot="1">
      <c r="B12" s="441" t="s">
        <v>195</v>
      </c>
      <c r="C12" s="442"/>
      <c r="D12" s="442"/>
      <c r="E12" s="442"/>
      <c r="F12" s="442"/>
      <c r="G12" s="442"/>
      <c r="H12" s="443"/>
      <c r="I12" s="70"/>
      <c r="J12" s="70"/>
      <c r="K12" s="30" t="s">
        <v>196</v>
      </c>
      <c r="L12" s="31" t="s">
        <v>197</v>
      </c>
    </row>
    <row r="13" spans="2:18" ht="15" customHeight="1">
      <c r="B13" s="350" t="s">
        <v>198</v>
      </c>
      <c r="C13" s="351"/>
      <c r="D13" s="356" t="s">
        <v>201</v>
      </c>
      <c r="E13" s="356"/>
      <c r="F13" s="356"/>
      <c r="G13" s="356"/>
      <c r="H13" s="356"/>
      <c r="I13" s="218">
        <f>IF(D13&lt;&gt;"",IF(OR(K13="NO",K13="SI",K13="Seleccione"),1,0),0)</f>
        <v>1</v>
      </c>
      <c r="J13" s="206" t="str">
        <f t="shared" ref="J13:J41" si="0">IF(D13="",0,K13)</f>
        <v>Seleccione</v>
      </c>
      <c r="K13" s="225" t="s">
        <v>5</v>
      </c>
      <c r="L13" s="33"/>
    </row>
    <row r="14" spans="2:18" ht="15.6">
      <c r="B14" s="352"/>
      <c r="C14" s="353"/>
      <c r="D14" s="357" t="s">
        <v>281</v>
      </c>
      <c r="E14" s="357"/>
      <c r="F14" s="357"/>
      <c r="G14" s="357"/>
      <c r="H14" s="357"/>
      <c r="I14" s="219">
        <f t="shared" ref="I14:I41" si="1">IF(D14&lt;&gt;"",IF(OR(K14="NO",K14="SI",K14="Seleccione"),1,0),0)</f>
        <v>1</v>
      </c>
      <c r="J14" s="206" t="str">
        <f t="shared" si="0"/>
        <v>Seleccione</v>
      </c>
      <c r="K14" s="223" t="s">
        <v>5</v>
      </c>
      <c r="L14" s="34"/>
    </row>
    <row r="15" spans="2:18" ht="15.6">
      <c r="B15" s="352"/>
      <c r="C15" s="353"/>
      <c r="D15" s="357" t="s">
        <v>203</v>
      </c>
      <c r="E15" s="357"/>
      <c r="F15" s="357"/>
      <c r="G15" s="357"/>
      <c r="H15" s="357"/>
      <c r="I15" s="219">
        <f t="shared" si="1"/>
        <v>1</v>
      </c>
      <c r="J15" s="206" t="str">
        <f t="shared" si="0"/>
        <v>Seleccione</v>
      </c>
      <c r="K15" s="223" t="s">
        <v>5</v>
      </c>
      <c r="L15" s="34"/>
    </row>
    <row r="16" spans="2:18" ht="15.6">
      <c r="B16" s="352"/>
      <c r="C16" s="353"/>
      <c r="D16" s="357" t="s">
        <v>204</v>
      </c>
      <c r="E16" s="357"/>
      <c r="F16" s="357"/>
      <c r="G16" s="357"/>
      <c r="H16" s="357"/>
      <c r="I16" s="219">
        <f t="shared" si="1"/>
        <v>1</v>
      </c>
      <c r="J16" s="206" t="str">
        <f t="shared" si="0"/>
        <v>Seleccione</v>
      </c>
      <c r="K16" s="223" t="s">
        <v>5</v>
      </c>
      <c r="L16" s="34"/>
    </row>
    <row r="17" spans="2:12" ht="15" customHeight="1">
      <c r="B17" s="352"/>
      <c r="C17" s="353"/>
      <c r="D17" s="357" t="s">
        <v>205</v>
      </c>
      <c r="E17" s="357"/>
      <c r="F17" s="357"/>
      <c r="G17" s="357"/>
      <c r="H17" s="357"/>
      <c r="I17" s="219">
        <f t="shared" si="1"/>
        <v>1</v>
      </c>
      <c r="J17" s="206" t="str">
        <f t="shared" si="0"/>
        <v>Seleccione</v>
      </c>
      <c r="K17" s="223" t="s">
        <v>5</v>
      </c>
      <c r="L17" s="34"/>
    </row>
    <row r="18" spans="2:12" ht="15" customHeight="1">
      <c r="B18" s="352"/>
      <c r="C18" s="353"/>
      <c r="D18" s="357"/>
      <c r="E18" s="357"/>
      <c r="F18" s="357"/>
      <c r="G18" s="357"/>
      <c r="H18" s="357"/>
      <c r="I18" s="219">
        <f t="shared" si="1"/>
        <v>0</v>
      </c>
      <c r="J18" s="206">
        <f t="shared" si="0"/>
        <v>0</v>
      </c>
      <c r="K18" s="223" t="s">
        <v>5</v>
      </c>
      <c r="L18" s="34"/>
    </row>
    <row r="19" spans="2:12" ht="15" customHeight="1">
      <c r="B19" s="352"/>
      <c r="C19" s="353"/>
      <c r="D19" s="357"/>
      <c r="E19" s="357"/>
      <c r="F19" s="357"/>
      <c r="G19" s="357"/>
      <c r="H19" s="357"/>
      <c r="I19" s="219">
        <f t="shared" si="1"/>
        <v>0</v>
      </c>
      <c r="J19" s="206">
        <f t="shared" si="0"/>
        <v>0</v>
      </c>
      <c r="K19" s="223" t="s">
        <v>5</v>
      </c>
      <c r="L19" s="34"/>
    </row>
    <row r="20" spans="2:12" ht="15" customHeight="1">
      <c r="B20" s="352"/>
      <c r="C20" s="353"/>
      <c r="D20" s="357"/>
      <c r="E20" s="357"/>
      <c r="F20" s="357"/>
      <c r="G20" s="357"/>
      <c r="H20" s="357"/>
      <c r="I20" s="219">
        <f t="shared" si="1"/>
        <v>0</v>
      </c>
      <c r="J20" s="206">
        <f t="shared" si="0"/>
        <v>0</v>
      </c>
      <c r="K20" s="223" t="s">
        <v>5</v>
      </c>
      <c r="L20" s="34"/>
    </row>
    <row r="21" spans="2:12" ht="15" customHeight="1">
      <c r="B21" s="352"/>
      <c r="C21" s="353"/>
      <c r="D21" s="357"/>
      <c r="E21" s="357"/>
      <c r="F21" s="357"/>
      <c r="G21" s="357"/>
      <c r="H21" s="357"/>
      <c r="I21" s="219">
        <f t="shared" si="1"/>
        <v>0</v>
      </c>
      <c r="J21" s="206">
        <f t="shared" si="0"/>
        <v>0</v>
      </c>
      <c r="K21" s="223" t="s">
        <v>5</v>
      </c>
      <c r="L21" s="34"/>
    </row>
    <row r="22" spans="2:12" ht="15" customHeight="1">
      <c r="B22" s="352"/>
      <c r="C22" s="353"/>
      <c r="D22" s="357"/>
      <c r="E22" s="357"/>
      <c r="F22" s="357"/>
      <c r="G22" s="357"/>
      <c r="H22" s="357"/>
      <c r="I22" s="219">
        <f t="shared" si="1"/>
        <v>0</v>
      </c>
      <c r="J22" s="206">
        <f t="shared" si="0"/>
        <v>0</v>
      </c>
      <c r="K22" s="223" t="s">
        <v>5</v>
      </c>
      <c r="L22" s="34"/>
    </row>
    <row r="23" spans="2:12" ht="15.95" thickBot="1">
      <c r="B23" s="354"/>
      <c r="C23" s="355"/>
      <c r="D23" s="358"/>
      <c r="E23" s="358"/>
      <c r="F23" s="358"/>
      <c r="G23" s="358"/>
      <c r="H23" s="358"/>
      <c r="I23" s="220">
        <f t="shared" si="1"/>
        <v>0</v>
      </c>
      <c r="J23" s="206">
        <f t="shared" si="0"/>
        <v>0</v>
      </c>
      <c r="K23" s="224" t="s">
        <v>5</v>
      </c>
      <c r="L23" s="35"/>
    </row>
    <row r="24" spans="2:12" ht="15" customHeight="1">
      <c r="B24" s="350" t="s">
        <v>258</v>
      </c>
      <c r="C24" s="351"/>
      <c r="D24" s="356" t="s">
        <v>318</v>
      </c>
      <c r="E24" s="356"/>
      <c r="F24" s="356"/>
      <c r="G24" s="356"/>
      <c r="H24" s="356"/>
      <c r="I24" s="218">
        <f t="shared" si="1"/>
        <v>1</v>
      </c>
      <c r="J24" s="206" t="str">
        <f t="shared" si="0"/>
        <v>Seleccione</v>
      </c>
      <c r="K24" s="225" t="s">
        <v>5</v>
      </c>
      <c r="L24" s="33"/>
    </row>
    <row r="25" spans="2:12" ht="15.6">
      <c r="B25" s="352"/>
      <c r="C25" s="353"/>
      <c r="D25" s="357" t="s">
        <v>319</v>
      </c>
      <c r="E25" s="357"/>
      <c r="F25" s="357"/>
      <c r="G25" s="357"/>
      <c r="H25" s="357"/>
      <c r="I25" s="219">
        <f t="shared" si="1"/>
        <v>1</v>
      </c>
      <c r="J25" s="206" t="str">
        <f t="shared" si="0"/>
        <v>Seleccione</v>
      </c>
      <c r="K25" s="223" t="s">
        <v>5</v>
      </c>
      <c r="L25" s="34"/>
    </row>
    <row r="26" spans="2:12" ht="15" customHeight="1">
      <c r="B26" s="352"/>
      <c r="C26" s="353"/>
      <c r="D26" s="447" t="s">
        <v>289</v>
      </c>
      <c r="E26" s="447"/>
      <c r="F26" s="447"/>
      <c r="G26" s="447"/>
      <c r="H26" s="447"/>
      <c r="I26" s="219">
        <f t="shared" si="1"/>
        <v>1</v>
      </c>
      <c r="J26" s="206" t="str">
        <f t="shared" si="0"/>
        <v>Seleccione</v>
      </c>
      <c r="K26" s="223" t="s">
        <v>5</v>
      </c>
      <c r="L26" s="34"/>
    </row>
    <row r="27" spans="2:12" ht="15" customHeight="1">
      <c r="B27" s="352"/>
      <c r="C27" s="353"/>
      <c r="D27" s="447"/>
      <c r="E27" s="447"/>
      <c r="F27" s="447"/>
      <c r="G27" s="447"/>
      <c r="H27" s="447"/>
      <c r="I27" s="219">
        <f t="shared" si="1"/>
        <v>0</v>
      </c>
      <c r="J27" s="206">
        <f t="shared" si="0"/>
        <v>0</v>
      </c>
      <c r="K27" s="223" t="s">
        <v>5</v>
      </c>
      <c r="L27" s="34"/>
    </row>
    <row r="28" spans="2:12" ht="15" customHeight="1">
      <c r="B28" s="352"/>
      <c r="C28" s="353"/>
      <c r="D28" s="447"/>
      <c r="E28" s="447"/>
      <c r="F28" s="447"/>
      <c r="G28" s="447"/>
      <c r="H28" s="447"/>
      <c r="I28" s="219">
        <f t="shared" si="1"/>
        <v>0</v>
      </c>
      <c r="J28" s="206">
        <f t="shared" si="0"/>
        <v>0</v>
      </c>
      <c r="K28" s="223" t="s">
        <v>5</v>
      </c>
      <c r="L28" s="34"/>
    </row>
    <row r="29" spans="2:12" ht="15.95" thickBot="1">
      <c r="B29" s="354"/>
      <c r="C29" s="355"/>
      <c r="D29" s="358"/>
      <c r="E29" s="358"/>
      <c r="F29" s="358"/>
      <c r="G29" s="358"/>
      <c r="H29" s="358"/>
      <c r="I29" s="220">
        <f t="shared" si="1"/>
        <v>0</v>
      </c>
      <c r="J29" s="206">
        <f t="shared" si="0"/>
        <v>0</v>
      </c>
      <c r="K29" s="224" t="s">
        <v>5</v>
      </c>
      <c r="L29" s="35"/>
    </row>
    <row r="30" spans="2:12" ht="15" customHeight="1">
      <c r="B30" s="350" t="s">
        <v>261</v>
      </c>
      <c r="C30" s="351"/>
      <c r="D30" s="461" t="s">
        <v>320</v>
      </c>
      <c r="E30" s="461"/>
      <c r="F30" s="461"/>
      <c r="G30" s="461"/>
      <c r="H30" s="461"/>
      <c r="I30" s="218">
        <f t="shared" si="1"/>
        <v>1</v>
      </c>
      <c r="J30" s="206" t="str">
        <f t="shared" si="0"/>
        <v>Seleccione</v>
      </c>
      <c r="K30" s="225" t="s">
        <v>5</v>
      </c>
      <c r="L30" s="33"/>
    </row>
    <row r="31" spans="2:12" ht="16.149999999999999" customHeight="1">
      <c r="B31" s="352"/>
      <c r="C31" s="353"/>
      <c r="D31" s="447" t="s">
        <v>321</v>
      </c>
      <c r="E31" s="447"/>
      <c r="F31" s="447"/>
      <c r="G31" s="447"/>
      <c r="H31" s="447"/>
      <c r="I31" s="219">
        <f t="shared" si="1"/>
        <v>1</v>
      </c>
      <c r="J31" s="206" t="str">
        <f t="shared" si="0"/>
        <v>Seleccione</v>
      </c>
      <c r="K31" s="223" t="s">
        <v>5</v>
      </c>
      <c r="L31" s="34"/>
    </row>
    <row r="32" spans="2:12" ht="15.6" customHeight="1">
      <c r="B32" s="352"/>
      <c r="C32" s="353"/>
      <c r="D32" s="447" t="s">
        <v>322</v>
      </c>
      <c r="E32" s="447"/>
      <c r="F32" s="447"/>
      <c r="G32" s="447"/>
      <c r="H32" s="447"/>
      <c r="I32" s="219">
        <f t="shared" si="1"/>
        <v>1</v>
      </c>
      <c r="J32" s="206" t="str">
        <f t="shared" si="0"/>
        <v>Seleccione</v>
      </c>
      <c r="K32" s="223" t="s">
        <v>5</v>
      </c>
      <c r="L32" s="34"/>
    </row>
    <row r="33" spans="2:12" ht="15.6" customHeight="1">
      <c r="B33" s="352"/>
      <c r="C33" s="353"/>
      <c r="D33" s="447" t="s">
        <v>323</v>
      </c>
      <c r="E33" s="447"/>
      <c r="F33" s="447"/>
      <c r="G33" s="447"/>
      <c r="H33" s="447"/>
      <c r="I33" s="219">
        <f t="shared" si="1"/>
        <v>1</v>
      </c>
      <c r="J33" s="206" t="str">
        <f t="shared" si="0"/>
        <v>Seleccione</v>
      </c>
      <c r="K33" s="223" t="s">
        <v>5</v>
      </c>
      <c r="L33" s="34"/>
    </row>
    <row r="34" spans="2:12" ht="15.6" customHeight="1">
      <c r="B34" s="352"/>
      <c r="C34" s="353"/>
      <c r="D34" s="447" t="s">
        <v>324</v>
      </c>
      <c r="E34" s="447"/>
      <c r="F34" s="447"/>
      <c r="G34" s="447"/>
      <c r="H34" s="447"/>
      <c r="I34" s="219">
        <f t="shared" si="1"/>
        <v>1</v>
      </c>
      <c r="J34" s="206" t="str">
        <f t="shared" si="0"/>
        <v>Seleccione</v>
      </c>
      <c r="K34" s="223" t="s">
        <v>5</v>
      </c>
      <c r="L34" s="34"/>
    </row>
    <row r="35" spans="2:12" ht="15.6" customHeight="1">
      <c r="B35" s="352"/>
      <c r="C35" s="353"/>
      <c r="D35" s="447" t="s">
        <v>325</v>
      </c>
      <c r="E35" s="447"/>
      <c r="F35" s="447"/>
      <c r="G35" s="447"/>
      <c r="H35" s="447"/>
      <c r="I35" s="219">
        <f t="shared" si="1"/>
        <v>1</v>
      </c>
      <c r="J35" s="206" t="str">
        <f t="shared" si="0"/>
        <v>Seleccione</v>
      </c>
      <c r="K35" s="223" t="s">
        <v>5</v>
      </c>
      <c r="L35" s="34"/>
    </row>
    <row r="36" spans="2:12" ht="15.6" customHeight="1">
      <c r="B36" s="352"/>
      <c r="C36" s="353"/>
      <c r="D36" s="447" t="s">
        <v>326</v>
      </c>
      <c r="E36" s="447"/>
      <c r="F36" s="447"/>
      <c r="G36" s="447"/>
      <c r="H36" s="447"/>
      <c r="I36" s="219">
        <f t="shared" si="1"/>
        <v>1</v>
      </c>
      <c r="J36" s="206" t="str">
        <f t="shared" si="0"/>
        <v>Seleccione</v>
      </c>
      <c r="K36" s="223" t="s">
        <v>5</v>
      </c>
      <c r="L36" s="34"/>
    </row>
    <row r="37" spans="2:12" ht="15.6" customHeight="1">
      <c r="B37" s="352"/>
      <c r="C37" s="353"/>
      <c r="D37" s="447" t="s">
        <v>327</v>
      </c>
      <c r="E37" s="447"/>
      <c r="F37" s="447"/>
      <c r="G37" s="447"/>
      <c r="H37" s="447"/>
      <c r="I37" s="219">
        <f t="shared" si="1"/>
        <v>1</v>
      </c>
      <c r="J37" s="206" t="str">
        <f t="shared" si="0"/>
        <v>Seleccione</v>
      </c>
      <c r="K37" s="223" t="s">
        <v>5</v>
      </c>
      <c r="L37" s="34"/>
    </row>
    <row r="38" spans="2:12" ht="15" customHeight="1">
      <c r="B38" s="352"/>
      <c r="C38" s="353"/>
      <c r="D38" s="447" t="s">
        <v>328</v>
      </c>
      <c r="E38" s="447"/>
      <c r="F38" s="447"/>
      <c r="G38" s="447"/>
      <c r="H38" s="447"/>
      <c r="I38" s="219">
        <f t="shared" si="1"/>
        <v>1</v>
      </c>
      <c r="J38" s="206" t="str">
        <f t="shared" si="0"/>
        <v>Seleccione</v>
      </c>
      <c r="K38" s="223" t="s">
        <v>5</v>
      </c>
      <c r="L38" s="34"/>
    </row>
    <row r="39" spans="2:12" ht="15" customHeight="1">
      <c r="B39" s="352"/>
      <c r="C39" s="353"/>
      <c r="D39" s="416"/>
      <c r="E39" s="416"/>
      <c r="F39" s="416"/>
      <c r="G39" s="416"/>
      <c r="H39" s="416"/>
      <c r="I39" s="219">
        <f t="shared" si="1"/>
        <v>0</v>
      </c>
      <c r="J39" s="206">
        <f t="shared" si="0"/>
        <v>0</v>
      </c>
      <c r="K39" s="223" t="s">
        <v>5</v>
      </c>
      <c r="L39" s="34"/>
    </row>
    <row r="40" spans="2:12" ht="15" customHeight="1">
      <c r="B40" s="352"/>
      <c r="C40" s="353"/>
      <c r="D40" s="416"/>
      <c r="E40" s="416"/>
      <c r="F40" s="416"/>
      <c r="G40" s="416"/>
      <c r="H40" s="416"/>
      <c r="I40" s="219">
        <f t="shared" si="1"/>
        <v>0</v>
      </c>
      <c r="J40" s="206">
        <f t="shared" si="0"/>
        <v>0</v>
      </c>
      <c r="K40" s="223" t="s">
        <v>5</v>
      </c>
      <c r="L40" s="34"/>
    </row>
    <row r="41" spans="2:12" ht="15.95" thickBot="1">
      <c r="B41" s="354"/>
      <c r="C41" s="355"/>
      <c r="D41" s="419"/>
      <c r="E41" s="419"/>
      <c r="F41" s="419"/>
      <c r="G41" s="419"/>
      <c r="H41" s="419"/>
      <c r="I41" s="220">
        <f t="shared" si="1"/>
        <v>0</v>
      </c>
      <c r="J41" s="206">
        <f t="shared" si="0"/>
        <v>0</v>
      </c>
      <c r="K41" s="224" t="s">
        <v>5</v>
      </c>
      <c r="L41" s="35"/>
    </row>
    <row r="42" spans="2:12" ht="16.350000000000001" customHeight="1">
      <c r="B42" s="359"/>
      <c r="C42" s="359"/>
      <c r="D42" s="359"/>
      <c r="E42" s="359"/>
      <c r="F42" s="359"/>
      <c r="G42" s="359"/>
      <c r="H42" s="359"/>
      <c r="I42" s="359"/>
      <c r="J42" s="359"/>
      <c r="K42" s="359"/>
      <c r="L42" s="359"/>
    </row>
    <row r="43" spans="2:12" ht="16.350000000000001" customHeight="1">
      <c r="B43" s="78" t="s">
        <v>226</v>
      </c>
      <c r="C43" s="78" t="s">
        <v>227</v>
      </c>
      <c r="D43" s="530" t="s">
        <v>228</v>
      </c>
      <c r="E43" s="531"/>
      <c r="F43" s="531"/>
      <c r="G43" s="531"/>
      <c r="H43" s="532"/>
      <c r="I43" s="84"/>
      <c r="J43" s="84"/>
      <c r="K43" s="530" t="s">
        <v>229</v>
      </c>
      <c r="L43" s="532"/>
    </row>
    <row r="44" spans="2:12" ht="16.350000000000001" customHeight="1">
      <c r="B44" s="109"/>
      <c r="C44" s="81" t="str">
        <f>IF(B44=0," ",EDATE(B44,D44))</f>
        <v xml:space="preserve"> </v>
      </c>
      <c r="D44" s="533"/>
      <c r="E44" s="533"/>
      <c r="F44" s="533"/>
      <c r="G44" s="533"/>
      <c r="H44" s="533"/>
      <c r="I44" s="80"/>
      <c r="J44" s="80"/>
      <c r="K44" s="529" t="str">
        <f ca="1">IF(B44=0, " ", DATEDIF(B44,TODAY(),"m"))</f>
        <v xml:space="preserve"> </v>
      </c>
      <c r="L44" s="529"/>
    </row>
    <row r="45" spans="2:12" ht="12" customHeight="1" thickBot="1">
      <c r="B45" s="69"/>
      <c r="C45" s="69"/>
      <c r="D45" s="69"/>
      <c r="E45" s="69"/>
      <c r="F45" s="69"/>
      <c r="G45" s="69"/>
      <c r="H45" s="69"/>
      <c r="I45" s="79"/>
      <c r="J45" s="241"/>
      <c r="K45" s="69"/>
      <c r="L45" s="69"/>
    </row>
    <row r="46" spans="2:12" ht="17.100000000000001" customHeight="1">
      <c r="B46" s="350" t="s">
        <v>230</v>
      </c>
      <c r="C46" s="351"/>
      <c r="D46" s="351" t="s">
        <v>231</v>
      </c>
      <c r="E46" s="351"/>
      <c r="F46" s="351"/>
      <c r="G46" s="351"/>
      <c r="H46" s="351"/>
      <c r="I46" s="351"/>
      <c r="J46" s="351"/>
      <c r="K46" s="351"/>
      <c r="L46" s="383" t="s">
        <v>232</v>
      </c>
    </row>
    <row r="47" spans="2:12" ht="46.35" customHeight="1">
      <c r="B47" s="352"/>
      <c r="C47" s="353"/>
      <c r="D47" s="151" t="s">
        <v>233</v>
      </c>
      <c r="E47" s="151" t="s">
        <v>234</v>
      </c>
      <c r="F47" s="151" t="s">
        <v>235</v>
      </c>
      <c r="G47" s="151" t="s">
        <v>236</v>
      </c>
      <c r="H47" s="151" t="s">
        <v>237</v>
      </c>
      <c r="I47" s="134"/>
      <c r="J47" s="134"/>
      <c r="K47" s="151" t="s">
        <v>238</v>
      </c>
      <c r="L47" s="384"/>
    </row>
    <row r="48" spans="2:12" ht="31.35" customHeight="1">
      <c r="B48" s="381" t="s">
        <v>329</v>
      </c>
      <c r="C48" s="138" t="s">
        <v>330</v>
      </c>
      <c r="D48" s="55"/>
      <c r="E48" s="55"/>
      <c r="F48" s="55"/>
      <c r="G48" s="55"/>
      <c r="H48" s="55"/>
      <c r="I48" s="55"/>
      <c r="J48" s="55"/>
      <c r="K48" s="55"/>
      <c r="L48" s="34"/>
    </row>
    <row r="49" spans="2:14" ht="35.1" customHeight="1">
      <c r="B49" s="381"/>
      <c r="C49" s="138" t="s">
        <v>331</v>
      </c>
      <c r="D49" s="55"/>
      <c r="E49" s="55"/>
      <c r="F49" s="55"/>
      <c r="G49" s="55"/>
      <c r="H49" s="55"/>
      <c r="I49" s="162"/>
      <c r="J49" s="162"/>
      <c r="K49" s="55"/>
      <c r="L49" s="34"/>
    </row>
    <row r="50" spans="2:14" ht="35.1" customHeight="1" thickBot="1">
      <c r="B50" s="381"/>
      <c r="C50" s="159" t="s">
        <v>242</v>
      </c>
      <c r="D50" s="133" t="str">
        <f>IFERROR((D48-D49)/D48," ")</f>
        <v xml:space="preserve"> </v>
      </c>
      <c r="E50" s="133"/>
      <c r="F50" s="133" t="str">
        <f t="shared" ref="F50:K50" si="2">IFERROR((F48-F49)/F48," ")</f>
        <v xml:space="preserve"> </v>
      </c>
      <c r="G50" s="133" t="str">
        <f t="shared" si="2"/>
        <v xml:space="preserve"> </v>
      </c>
      <c r="H50" s="133" t="str">
        <f t="shared" si="2"/>
        <v xml:space="preserve"> </v>
      </c>
      <c r="I50" s="125"/>
      <c r="J50" s="125"/>
      <c r="K50" s="133" t="str">
        <f t="shared" si="2"/>
        <v xml:space="preserve"> </v>
      </c>
      <c r="L50" s="34"/>
    </row>
    <row r="51" spans="2:14" ht="35.1" customHeight="1" thickBot="1">
      <c r="B51" s="189" t="s">
        <v>332</v>
      </c>
      <c r="C51" s="190" t="s">
        <v>242</v>
      </c>
      <c r="D51" s="192">
        <f>D48-D49</f>
        <v>0</v>
      </c>
      <c r="E51" s="192">
        <f t="shared" ref="E51:K51" si="3">E48-E49</f>
        <v>0</v>
      </c>
      <c r="F51" s="192">
        <f t="shared" si="3"/>
        <v>0</v>
      </c>
      <c r="G51" s="192">
        <f t="shared" si="3"/>
        <v>0</v>
      </c>
      <c r="H51" s="192">
        <f t="shared" si="3"/>
        <v>0</v>
      </c>
      <c r="I51" s="192">
        <f t="shared" si="3"/>
        <v>0</v>
      </c>
      <c r="J51" s="192"/>
      <c r="K51" s="192">
        <f t="shared" si="3"/>
        <v>0</v>
      </c>
      <c r="L51" s="191"/>
    </row>
    <row r="52" spans="2:14" ht="15.6">
      <c r="B52" s="429" t="s">
        <v>245</v>
      </c>
      <c r="C52" s="430"/>
      <c r="D52" s="431"/>
      <c r="E52" s="431"/>
      <c r="F52" s="431"/>
      <c r="G52" s="431"/>
      <c r="H52" s="431"/>
      <c r="I52" s="431"/>
      <c r="J52" s="431"/>
      <c r="K52" s="431"/>
      <c r="L52" s="432"/>
    </row>
    <row r="53" spans="2:14" ht="45.6" customHeight="1" thickBot="1">
      <c r="B53" s="425" t="s">
        <v>246</v>
      </c>
      <c r="C53" s="426"/>
      <c r="D53" s="427" t="s">
        <v>333</v>
      </c>
      <c r="E53" s="427"/>
      <c r="F53" s="427"/>
      <c r="G53" s="427"/>
      <c r="H53" s="427"/>
      <c r="I53" s="427"/>
      <c r="J53" s="427"/>
      <c r="K53" s="427"/>
      <c r="L53" s="428"/>
    </row>
    <row r="54" spans="2:14" ht="35.1" customHeight="1" thickBot="1">
      <c r="B54" s="131"/>
      <c r="C54" s="160"/>
      <c r="D54" s="64"/>
      <c r="E54" s="64"/>
      <c r="F54" s="64"/>
      <c r="G54" s="64"/>
      <c r="H54" s="64"/>
      <c r="I54" s="135"/>
      <c r="J54" s="236"/>
      <c r="K54" s="64"/>
      <c r="L54" s="64"/>
    </row>
    <row r="55" spans="2:14" ht="20.100000000000001" customHeight="1">
      <c r="B55" s="350" t="s">
        <v>230</v>
      </c>
      <c r="C55" s="351"/>
      <c r="D55" s="351" t="s">
        <v>231</v>
      </c>
      <c r="E55" s="351"/>
      <c r="F55" s="351"/>
      <c r="G55" s="351"/>
      <c r="H55" s="351"/>
      <c r="I55" s="351"/>
      <c r="J55" s="351"/>
      <c r="K55" s="351"/>
      <c r="L55" s="383" t="s">
        <v>232</v>
      </c>
    </row>
    <row r="56" spans="2:14" ht="41.1" customHeight="1">
      <c r="B56" s="352"/>
      <c r="C56" s="353"/>
      <c r="D56" s="151" t="s">
        <v>233</v>
      </c>
      <c r="E56" s="151" t="s">
        <v>234</v>
      </c>
      <c r="F56" s="151" t="s">
        <v>235</v>
      </c>
      <c r="G56" s="151" t="s">
        <v>236</v>
      </c>
      <c r="H56" s="151" t="s">
        <v>237</v>
      </c>
      <c r="I56" s="137"/>
      <c r="J56" s="137"/>
      <c r="K56" s="151" t="s">
        <v>238</v>
      </c>
      <c r="L56" s="384"/>
    </row>
    <row r="57" spans="2:14" ht="31.35" customHeight="1">
      <c r="B57" s="381" t="s">
        <v>334</v>
      </c>
      <c r="C57" s="138" t="s">
        <v>335</v>
      </c>
      <c r="D57" s="55"/>
      <c r="E57" s="55"/>
      <c r="F57" s="55"/>
      <c r="G57" s="55"/>
      <c r="H57" s="55"/>
      <c r="I57" s="55"/>
      <c r="J57" s="55"/>
      <c r="K57" s="55"/>
      <c r="L57" s="34"/>
    </row>
    <row r="58" spans="2:14" ht="35.1" customHeight="1">
      <c r="B58" s="381"/>
      <c r="C58" s="138" t="s">
        <v>336</v>
      </c>
      <c r="D58" s="55"/>
      <c r="E58" s="55"/>
      <c r="F58" s="55"/>
      <c r="G58" s="55"/>
      <c r="H58" s="55"/>
      <c r="I58" s="162"/>
      <c r="J58" s="162"/>
      <c r="K58" s="55"/>
      <c r="L58" s="34"/>
    </row>
    <row r="59" spans="2:14" ht="35.1" customHeight="1" thickBot="1">
      <c r="B59" s="382"/>
      <c r="C59" s="185" t="s">
        <v>242</v>
      </c>
      <c r="D59" s="187" t="str">
        <f>IFERROR((D57-D58)/D57," ")</f>
        <v xml:space="preserve"> </v>
      </c>
      <c r="E59" s="187" t="str">
        <f>IFERROR((E57-E58)/E57," ")</f>
        <v xml:space="preserve"> </v>
      </c>
      <c r="F59" s="187" t="str">
        <f t="shared" ref="F59:H59" si="4">IFERROR((F57-F58)/F57," ")</f>
        <v xml:space="preserve"> </v>
      </c>
      <c r="G59" s="187" t="str">
        <f t="shared" si="4"/>
        <v xml:space="preserve"> </v>
      </c>
      <c r="H59" s="187" t="str">
        <f t="shared" si="4"/>
        <v xml:space="preserve"> </v>
      </c>
      <c r="I59" s="186"/>
      <c r="J59" s="186"/>
      <c r="K59" s="187" t="str">
        <f t="shared" ref="K59" si="5">IFERROR((K57-K58)/K57," ")</f>
        <v xml:space="preserve"> </v>
      </c>
      <c r="L59" s="72"/>
    </row>
    <row r="60" spans="2:14" ht="35.1" customHeight="1" thickBot="1">
      <c r="B60" s="189" t="s">
        <v>332</v>
      </c>
      <c r="C60" s="190" t="s">
        <v>242</v>
      </c>
      <c r="D60" s="192">
        <f>D57-D58</f>
        <v>0</v>
      </c>
      <c r="E60" s="192">
        <f t="shared" ref="E60:K60" si="6">E57-E58</f>
        <v>0</v>
      </c>
      <c r="F60" s="192">
        <f t="shared" si="6"/>
        <v>0</v>
      </c>
      <c r="G60" s="192">
        <f t="shared" si="6"/>
        <v>0</v>
      </c>
      <c r="H60" s="192">
        <f t="shared" si="6"/>
        <v>0</v>
      </c>
      <c r="I60" s="192">
        <f t="shared" si="6"/>
        <v>0</v>
      </c>
      <c r="J60" s="192"/>
      <c r="K60" s="192">
        <f t="shared" si="6"/>
        <v>0</v>
      </c>
      <c r="L60" s="191"/>
    </row>
    <row r="61" spans="2:14" ht="25.35" customHeight="1">
      <c r="B61" s="387" t="s">
        <v>245</v>
      </c>
      <c r="C61" s="388"/>
      <c r="D61" s="389"/>
      <c r="E61" s="389"/>
      <c r="F61" s="389"/>
      <c r="G61" s="389"/>
      <c r="H61" s="389"/>
      <c r="I61" s="389"/>
      <c r="J61" s="389"/>
      <c r="K61" s="389"/>
      <c r="L61" s="390"/>
    </row>
    <row r="62" spans="2:14" ht="45.6" customHeight="1" thickBot="1">
      <c r="B62" s="425" t="s">
        <v>246</v>
      </c>
      <c r="C62" s="426"/>
      <c r="D62" s="427" t="s">
        <v>337</v>
      </c>
      <c r="E62" s="427"/>
      <c r="F62" s="427"/>
      <c r="G62" s="427"/>
      <c r="H62" s="427"/>
      <c r="I62" s="427"/>
      <c r="J62" s="427"/>
      <c r="K62" s="427"/>
      <c r="L62" s="428"/>
    </row>
    <row r="63" spans="2:14" ht="13.35" customHeight="1">
      <c r="I63" s="63"/>
      <c r="J63" s="44"/>
      <c r="M63" s="47"/>
    </row>
    <row r="64" spans="2:14" ht="16.350000000000001" customHeight="1">
      <c r="M64" s="68"/>
      <c r="N64" s="68"/>
    </row>
    <row r="65" spans="13:14" ht="15.6" customHeight="1">
      <c r="M65" s="68"/>
      <c r="N65" s="68"/>
    </row>
    <row r="66" spans="13:14" ht="14.45" hidden="1"/>
    <row r="67" spans="13:14" ht="14.45"/>
    <row r="68" spans="13:14" ht="14.45"/>
    <row r="69" spans="13:14" ht="14.45"/>
    <row r="70" spans="13:14" ht="14.45"/>
    <row r="71" spans="13:14" ht="14.45"/>
    <row r="72" spans="13:14" ht="14.45"/>
    <row r="73" spans="13:14" ht="14.45"/>
    <row r="74" spans="13:14" ht="14.45"/>
    <row r="75" spans="13:14" ht="14.45"/>
    <row r="76" spans="13:14" ht="14.45"/>
    <row r="77" spans="13:14" ht="14.45"/>
    <row r="78" spans="13:14" ht="14.85" customHeight="1"/>
    <row r="79" spans="13:14" ht="14.85" customHeight="1"/>
    <row r="80" spans="13:14"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sheetData>
  <mergeCells count="66">
    <mergeCell ref="B57:B59"/>
    <mergeCell ref="B61:C61"/>
    <mergeCell ref="D61:L61"/>
    <mergeCell ref="B62:C62"/>
    <mergeCell ref="D62:L62"/>
    <mergeCell ref="B53:C53"/>
    <mergeCell ref="D53:L53"/>
    <mergeCell ref="B55:C56"/>
    <mergeCell ref="D55:K55"/>
    <mergeCell ref="L55:L56"/>
    <mergeCell ref="B46:C47"/>
    <mergeCell ref="D46:K46"/>
    <mergeCell ref="L46:L47"/>
    <mergeCell ref="B48:B50"/>
    <mergeCell ref="B52:C52"/>
    <mergeCell ref="D52:L52"/>
    <mergeCell ref="D44:H44"/>
    <mergeCell ref="K44:L44"/>
    <mergeCell ref="D39:H39"/>
    <mergeCell ref="D40:H40"/>
    <mergeCell ref="D41:H41"/>
    <mergeCell ref="B42:L42"/>
    <mergeCell ref="D43:H43"/>
    <mergeCell ref="K43:L43"/>
    <mergeCell ref="B30:C41"/>
    <mergeCell ref="D30:H30"/>
    <mergeCell ref="D31:H31"/>
    <mergeCell ref="D32:H32"/>
    <mergeCell ref="D33:H33"/>
    <mergeCell ref="D34:H34"/>
    <mergeCell ref="D35:H35"/>
    <mergeCell ref="D36:H36"/>
    <mergeCell ref="D37:H37"/>
    <mergeCell ref="D38:H38"/>
    <mergeCell ref="D22:H22"/>
    <mergeCell ref="D23:H23"/>
    <mergeCell ref="B24:C29"/>
    <mergeCell ref="D24:H24"/>
    <mergeCell ref="D25:H25"/>
    <mergeCell ref="D26:H26"/>
    <mergeCell ref="D27:H27"/>
    <mergeCell ref="D28:H28"/>
    <mergeCell ref="D29:H29"/>
    <mergeCell ref="B13:C23"/>
    <mergeCell ref="D13:H13"/>
    <mergeCell ref="D14:H14"/>
    <mergeCell ref="D15:H15"/>
    <mergeCell ref="D16:H16"/>
    <mergeCell ref="D17:H17"/>
    <mergeCell ref="D18:H18"/>
    <mergeCell ref="D19:H19"/>
    <mergeCell ref="D20:H20"/>
    <mergeCell ref="D21:H21"/>
    <mergeCell ref="B12:H12"/>
    <mergeCell ref="B8:C8"/>
    <mergeCell ref="D8:L8"/>
    <mergeCell ref="B1:L1"/>
    <mergeCell ref="B2:L2"/>
    <mergeCell ref="B4:C4"/>
    <mergeCell ref="B5:C5"/>
    <mergeCell ref="B6:C6"/>
    <mergeCell ref="B9:C9"/>
    <mergeCell ref="D9:L9"/>
    <mergeCell ref="B10:C10"/>
    <mergeCell ref="D10:L10"/>
    <mergeCell ref="B11:L11"/>
  </mergeCells>
  <conditionalFormatting sqref="D10:E10">
    <cfRule type="dataBar" priority="1">
      <dataBar>
        <cfvo type="num" val="0"/>
        <cfvo type="num" val="1"/>
        <color rgb="FF6DBEB5"/>
      </dataBar>
      <extLst>
        <ext xmlns:x14="http://schemas.microsoft.com/office/spreadsheetml/2009/9/main" uri="{B025F937-C7B1-47D3-B67F-A62EFF666E3E}">
          <x14:id>{A6781EF5-9232-4EAC-8EB4-2583CF099E33}</x14:id>
        </ext>
      </extLst>
    </cfRule>
  </conditionalFormatting>
  <dataValidations count="1">
    <dataValidation type="list" allowBlank="1" showInputMessage="1" showErrorMessage="1" sqref="K13:K41" xr:uid="{9274CC4D-A94F-4680-8B7E-71B187D99A1F}">
      <formula1>"Seleccione, SI,NO, NoAplica"</formula1>
    </dataValidation>
  </dataValidations>
  <hyperlinks>
    <hyperlink ref="M52:N52" location="'2. Definamos '!A1" display="Volver" xr:uid="{52EB5960-B1D1-4381-82FB-6D61BF206E32}"/>
    <hyperlink ref="M61:N61" location="'2. Definamos '!A1" display="Volver" xr:uid="{A658AF74-8658-418A-8D2A-487010499597}"/>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A6781EF5-9232-4EAC-8EB4-2583CF099E33}">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04F52-5E34-4573-A2F8-7DC3A37321DC}">
  <sheetPr>
    <tabColor rgb="FFD0F1EF"/>
  </sheetPr>
  <dimension ref="A1:R112"/>
  <sheetViews>
    <sheetView showGridLines="0" topLeftCell="A72" zoomScale="54" zoomScaleNormal="121"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338</v>
      </c>
      <c r="E6" s="161"/>
      <c r="F6" s="61"/>
      <c r="G6" s="61"/>
      <c r="H6" s="61"/>
      <c r="I6" s="61"/>
      <c r="J6" s="61"/>
      <c r="K6" s="61"/>
      <c r="L6" s="62"/>
    </row>
    <row r="7" spans="2:18" ht="14.45"/>
    <row r="8" spans="2:18" ht="15" thickBot="1"/>
    <row r="9" spans="2:18" ht="16.350000000000001" customHeight="1" thickBot="1">
      <c r="B9" s="335" t="s">
        <v>190</v>
      </c>
      <c r="C9" s="335"/>
      <c r="D9" s="502" t="s">
        <v>438</v>
      </c>
      <c r="E9" s="462"/>
      <c r="F9" s="462"/>
      <c r="G9" s="462"/>
      <c r="H9" s="462"/>
      <c r="I9" s="462"/>
      <c r="J9" s="462"/>
      <c r="K9" s="462"/>
      <c r="L9" s="463"/>
    </row>
    <row r="10" spans="2:18" ht="73.5" customHeight="1" thickBot="1">
      <c r="B10" s="335" t="s">
        <v>255</v>
      </c>
      <c r="C10" s="335"/>
      <c r="D10" s="534" t="s">
        <v>340</v>
      </c>
      <c r="E10" s="459"/>
      <c r="F10" s="459"/>
      <c r="G10" s="459"/>
      <c r="H10" s="459"/>
      <c r="I10" s="459"/>
      <c r="J10" s="459"/>
      <c r="K10" s="459"/>
      <c r="L10" s="460"/>
    </row>
    <row r="11" spans="2:18" ht="31.35" customHeight="1" thickBot="1">
      <c r="B11" s="457" t="s">
        <v>194</v>
      </c>
      <c r="C11" s="458"/>
      <c r="D11" s="414">
        <f>COUNTIF(J14:J57,"SI")/COUNTIF(I14:I57,1)</f>
        <v>0</v>
      </c>
      <c r="E11" s="348"/>
      <c r="F11" s="348"/>
      <c r="G11" s="348"/>
      <c r="H11" s="348"/>
      <c r="I11" s="348"/>
      <c r="J11" s="348"/>
      <c r="K11" s="348"/>
      <c r="L11" s="349"/>
      <c r="N11" s="65">
        <f>D11</f>
        <v>0</v>
      </c>
    </row>
    <row r="12" spans="2:18" ht="8.1" customHeight="1" thickBot="1">
      <c r="B12" s="359"/>
      <c r="C12" s="359"/>
      <c r="D12" s="359"/>
      <c r="E12" s="359"/>
      <c r="F12" s="359"/>
      <c r="G12" s="359"/>
      <c r="H12" s="359"/>
      <c r="I12" s="359"/>
      <c r="J12" s="359"/>
      <c r="K12" s="359"/>
      <c r="L12" s="359"/>
    </row>
    <row r="13" spans="2:18" ht="16.350000000000001" customHeight="1" thickBot="1">
      <c r="B13" s="441" t="s">
        <v>195</v>
      </c>
      <c r="C13" s="442"/>
      <c r="D13" s="442"/>
      <c r="E13" s="442"/>
      <c r="F13" s="442"/>
      <c r="G13" s="442"/>
      <c r="H13" s="443"/>
      <c r="I13" s="70"/>
      <c r="J13" s="70"/>
      <c r="K13" s="30" t="s">
        <v>196</v>
      </c>
      <c r="L13" s="31" t="s">
        <v>197</v>
      </c>
    </row>
    <row r="14" spans="2:18" ht="15" customHeight="1">
      <c r="B14" s="350" t="s">
        <v>198</v>
      </c>
      <c r="C14" s="351"/>
      <c r="D14" s="356" t="s">
        <v>341</v>
      </c>
      <c r="E14" s="356"/>
      <c r="F14" s="356"/>
      <c r="G14" s="356"/>
      <c r="H14" s="356"/>
      <c r="I14" s="218">
        <f>IF(D14&lt;&gt;"",IF(OR(K14="NO",K14="SI",K14="Seleccione"),1,0),0)</f>
        <v>1</v>
      </c>
      <c r="J14" s="206" t="str">
        <f t="shared" ref="J14:J57" si="0">IF(D14="",0,K14)</f>
        <v>Seleccione</v>
      </c>
      <c r="K14" s="225" t="s">
        <v>5</v>
      </c>
      <c r="L14" s="33"/>
    </row>
    <row r="15" spans="2:18" ht="15" customHeight="1">
      <c r="B15" s="352"/>
      <c r="C15" s="353"/>
      <c r="D15" s="357" t="s">
        <v>342</v>
      </c>
      <c r="E15" s="357"/>
      <c r="F15" s="357"/>
      <c r="G15" s="357"/>
      <c r="H15" s="357"/>
      <c r="I15" s="219">
        <f t="shared" ref="I15:I57" si="1">IF(D15&lt;&gt;"",IF(OR(K15="NO",K15="SI",K15="Seleccione"),1,0),0)</f>
        <v>1</v>
      </c>
      <c r="J15" s="206" t="str">
        <f t="shared" si="0"/>
        <v>Seleccione</v>
      </c>
      <c r="K15" s="223" t="s">
        <v>5</v>
      </c>
      <c r="L15" s="34"/>
    </row>
    <row r="16" spans="2:18" ht="15" customHeight="1">
      <c r="B16" s="352"/>
      <c r="C16" s="353"/>
      <c r="D16" s="357" t="s">
        <v>343</v>
      </c>
      <c r="E16" s="357"/>
      <c r="F16" s="357"/>
      <c r="G16" s="357"/>
      <c r="H16" s="357"/>
      <c r="I16" s="219">
        <f t="shared" si="1"/>
        <v>1</v>
      </c>
      <c r="J16" s="206" t="str">
        <f t="shared" si="0"/>
        <v>Seleccione</v>
      </c>
      <c r="K16" s="223" t="s">
        <v>5</v>
      </c>
      <c r="L16" s="34"/>
    </row>
    <row r="17" spans="2:12" ht="15" customHeight="1">
      <c r="B17" s="352"/>
      <c r="C17" s="353"/>
      <c r="D17" s="357" t="s">
        <v>344</v>
      </c>
      <c r="E17" s="357"/>
      <c r="F17" s="357"/>
      <c r="G17" s="357"/>
      <c r="H17" s="357"/>
      <c r="I17" s="219">
        <f t="shared" si="1"/>
        <v>1</v>
      </c>
      <c r="J17" s="206" t="str">
        <f t="shared" si="0"/>
        <v>Seleccione</v>
      </c>
      <c r="K17" s="223" t="s">
        <v>5</v>
      </c>
      <c r="L17" s="34"/>
    </row>
    <row r="18" spans="2:12" ht="15" customHeight="1">
      <c r="B18" s="352"/>
      <c r="C18" s="353"/>
      <c r="D18" s="357" t="s">
        <v>345</v>
      </c>
      <c r="E18" s="357"/>
      <c r="F18" s="357"/>
      <c r="G18" s="357"/>
      <c r="H18" s="357"/>
      <c r="I18" s="219">
        <f t="shared" si="1"/>
        <v>1</v>
      </c>
      <c r="J18" s="206" t="str">
        <f t="shared" si="0"/>
        <v>Seleccione</v>
      </c>
      <c r="K18" s="223" t="s">
        <v>5</v>
      </c>
      <c r="L18" s="34"/>
    </row>
    <row r="19" spans="2:12" ht="15.6">
      <c r="B19" s="352"/>
      <c r="C19" s="353"/>
      <c r="D19" s="357" t="s">
        <v>203</v>
      </c>
      <c r="E19" s="357"/>
      <c r="F19" s="357"/>
      <c r="G19" s="357"/>
      <c r="H19" s="357"/>
      <c r="I19" s="219">
        <f t="shared" si="1"/>
        <v>1</v>
      </c>
      <c r="J19" s="206" t="str">
        <f t="shared" si="0"/>
        <v>Seleccione</v>
      </c>
      <c r="K19" s="223" t="s">
        <v>5</v>
      </c>
      <c r="L19" s="34"/>
    </row>
    <row r="20" spans="2:12" ht="15.6">
      <c r="B20" s="352"/>
      <c r="C20" s="353"/>
      <c r="D20" s="357" t="s">
        <v>346</v>
      </c>
      <c r="E20" s="357"/>
      <c r="F20" s="357"/>
      <c r="G20" s="357"/>
      <c r="H20" s="357"/>
      <c r="I20" s="219">
        <f t="shared" si="1"/>
        <v>1</v>
      </c>
      <c r="J20" s="206" t="str">
        <f t="shared" si="0"/>
        <v>Seleccione</v>
      </c>
      <c r="K20" s="223" t="s">
        <v>5</v>
      </c>
      <c r="L20" s="34"/>
    </row>
    <row r="21" spans="2:12" ht="15.6">
      <c r="B21" s="352"/>
      <c r="C21" s="353"/>
      <c r="D21" s="357" t="s">
        <v>347</v>
      </c>
      <c r="E21" s="357"/>
      <c r="F21" s="357"/>
      <c r="G21" s="357"/>
      <c r="H21" s="357"/>
      <c r="I21" s="219">
        <f t="shared" si="1"/>
        <v>1</v>
      </c>
      <c r="J21" s="206" t="str">
        <f t="shared" si="0"/>
        <v>Seleccione</v>
      </c>
      <c r="K21" s="223" t="s">
        <v>5</v>
      </c>
      <c r="L21" s="34"/>
    </row>
    <row r="22" spans="2:12" ht="15.6">
      <c r="B22" s="352"/>
      <c r="C22" s="353"/>
      <c r="D22" s="357" t="s">
        <v>348</v>
      </c>
      <c r="E22" s="357"/>
      <c r="F22" s="357"/>
      <c r="G22" s="357"/>
      <c r="H22" s="357"/>
      <c r="I22" s="219">
        <f t="shared" si="1"/>
        <v>1</v>
      </c>
      <c r="J22" s="206" t="str">
        <f t="shared" si="0"/>
        <v>Seleccione</v>
      </c>
      <c r="K22" s="223" t="s">
        <v>5</v>
      </c>
      <c r="L22" s="34"/>
    </row>
    <row r="23" spans="2:12" ht="15" customHeight="1">
      <c r="B23" s="352"/>
      <c r="C23" s="353"/>
      <c r="D23" s="357" t="s">
        <v>349</v>
      </c>
      <c r="E23" s="357"/>
      <c r="F23" s="357"/>
      <c r="G23" s="357"/>
      <c r="H23" s="357"/>
      <c r="I23" s="219">
        <f t="shared" si="1"/>
        <v>1</v>
      </c>
      <c r="J23" s="206" t="str">
        <f t="shared" si="0"/>
        <v>Seleccione</v>
      </c>
      <c r="K23" s="223" t="s">
        <v>5</v>
      </c>
      <c r="L23" s="34"/>
    </row>
    <row r="24" spans="2:12" ht="15" customHeight="1">
      <c r="B24" s="352"/>
      <c r="C24" s="353"/>
      <c r="D24" s="357" t="s">
        <v>281</v>
      </c>
      <c r="E24" s="357"/>
      <c r="F24" s="357"/>
      <c r="G24" s="357"/>
      <c r="H24" s="357"/>
      <c r="I24" s="219">
        <f t="shared" si="1"/>
        <v>1</v>
      </c>
      <c r="J24" s="206" t="str">
        <f t="shared" si="0"/>
        <v>Seleccione</v>
      </c>
      <c r="K24" s="223" t="s">
        <v>5</v>
      </c>
      <c r="L24" s="34"/>
    </row>
    <row r="25" spans="2:12" ht="15" customHeight="1">
      <c r="B25" s="352"/>
      <c r="C25" s="353"/>
      <c r="D25" s="357"/>
      <c r="E25" s="357"/>
      <c r="F25" s="357"/>
      <c r="G25" s="357"/>
      <c r="H25" s="357"/>
      <c r="I25" s="219">
        <f t="shared" si="1"/>
        <v>0</v>
      </c>
      <c r="J25" s="206">
        <f t="shared" si="0"/>
        <v>0</v>
      </c>
      <c r="K25" s="223" t="s">
        <v>5</v>
      </c>
      <c r="L25" s="34"/>
    </row>
    <row r="26" spans="2:12" ht="15" customHeight="1">
      <c r="B26" s="352"/>
      <c r="C26" s="353"/>
      <c r="D26" s="357"/>
      <c r="E26" s="357"/>
      <c r="F26" s="357"/>
      <c r="G26" s="357"/>
      <c r="H26" s="357"/>
      <c r="I26" s="219">
        <f t="shared" si="1"/>
        <v>0</v>
      </c>
      <c r="J26" s="206">
        <f t="shared" si="0"/>
        <v>0</v>
      </c>
      <c r="K26" s="223" t="s">
        <v>5</v>
      </c>
      <c r="L26" s="34"/>
    </row>
    <row r="27" spans="2:12" ht="15.6">
      <c r="B27" s="352"/>
      <c r="C27" s="353"/>
      <c r="D27" s="357"/>
      <c r="E27" s="357"/>
      <c r="F27" s="357"/>
      <c r="G27" s="357"/>
      <c r="H27" s="357"/>
      <c r="I27" s="219">
        <f t="shared" si="1"/>
        <v>0</v>
      </c>
      <c r="J27" s="206">
        <f t="shared" si="0"/>
        <v>0</v>
      </c>
      <c r="K27" s="223" t="s">
        <v>5</v>
      </c>
      <c r="L27" s="34"/>
    </row>
    <row r="28" spans="2:12" ht="15.95" thickBot="1">
      <c r="B28" s="354"/>
      <c r="C28" s="355"/>
      <c r="D28" s="358"/>
      <c r="E28" s="358"/>
      <c r="F28" s="358"/>
      <c r="G28" s="358"/>
      <c r="H28" s="358"/>
      <c r="I28" s="220">
        <f t="shared" si="1"/>
        <v>0</v>
      </c>
      <c r="J28" s="206">
        <f t="shared" si="0"/>
        <v>0</v>
      </c>
      <c r="K28" s="224" t="s">
        <v>5</v>
      </c>
      <c r="L28" s="35"/>
    </row>
    <row r="29" spans="2:12" ht="15" customHeight="1">
      <c r="B29" s="350" t="s">
        <v>258</v>
      </c>
      <c r="C29" s="351"/>
      <c r="D29" s="356" t="s">
        <v>209</v>
      </c>
      <c r="E29" s="356"/>
      <c r="F29" s="356"/>
      <c r="G29" s="356"/>
      <c r="H29" s="356"/>
      <c r="I29" s="218">
        <f t="shared" si="1"/>
        <v>1</v>
      </c>
      <c r="J29" s="206" t="str">
        <f t="shared" si="0"/>
        <v>Seleccione</v>
      </c>
      <c r="K29" s="225" t="s">
        <v>5</v>
      </c>
      <c r="L29" s="33"/>
    </row>
    <row r="30" spans="2:12" ht="15" customHeight="1">
      <c r="B30" s="352"/>
      <c r="C30" s="353"/>
      <c r="D30" s="357" t="s">
        <v>350</v>
      </c>
      <c r="E30" s="357"/>
      <c r="F30" s="357"/>
      <c r="G30" s="357"/>
      <c r="H30" s="357"/>
      <c r="I30" s="219">
        <f t="shared" si="1"/>
        <v>1</v>
      </c>
      <c r="J30" s="206" t="str">
        <f t="shared" si="0"/>
        <v>Seleccione</v>
      </c>
      <c r="K30" s="223" t="s">
        <v>5</v>
      </c>
      <c r="L30" s="34"/>
    </row>
    <row r="31" spans="2:12" ht="15" customHeight="1">
      <c r="B31" s="352"/>
      <c r="C31" s="353"/>
      <c r="D31" s="357" t="s">
        <v>351</v>
      </c>
      <c r="E31" s="357"/>
      <c r="F31" s="357"/>
      <c r="G31" s="357"/>
      <c r="H31" s="357"/>
      <c r="I31" s="219">
        <f t="shared" si="1"/>
        <v>1</v>
      </c>
      <c r="J31" s="206" t="str">
        <f t="shared" si="0"/>
        <v>Seleccione</v>
      </c>
      <c r="K31" s="223" t="s">
        <v>5</v>
      </c>
      <c r="L31" s="34"/>
    </row>
    <row r="32" spans="2:12" ht="15" customHeight="1">
      <c r="B32" s="352"/>
      <c r="C32" s="353"/>
      <c r="D32" s="357" t="s">
        <v>352</v>
      </c>
      <c r="E32" s="357"/>
      <c r="F32" s="357"/>
      <c r="G32" s="357"/>
      <c r="H32" s="357"/>
      <c r="I32" s="219">
        <f t="shared" si="1"/>
        <v>1</v>
      </c>
      <c r="J32" s="206" t="str">
        <f t="shared" si="0"/>
        <v>Seleccione</v>
      </c>
      <c r="K32" s="223" t="s">
        <v>5</v>
      </c>
      <c r="L32" s="34"/>
    </row>
    <row r="33" spans="2:12" ht="15.6">
      <c r="B33" s="352"/>
      <c r="C33" s="353"/>
      <c r="D33" s="357" t="s">
        <v>353</v>
      </c>
      <c r="E33" s="357"/>
      <c r="F33" s="357"/>
      <c r="G33" s="357"/>
      <c r="H33" s="357"/>
      <c r="I33" s="219">
        <f t="shared" si="1"/>
        <v>1</v>
      </c>
      <c r="J33" s="206" t="str">
        <f t="shared" si="0"/>
        <v>Seleccione</v>
      </c>
      <c r="K33" s="223" t="s">
        <v>5</v>
      </c>
      <c r="L33" s="34"/>
    </row>
    <row r="34" spans="2:12" ht="15.6">
      <c r="B34" s="352"/>
      <c r="C34" s="353"/>
      <c r="D34" s="357" t="s">
        <v>354</v>
      </c>
      <c r="E34" s="357"/>
      <c r="F34" s="357"/>
      <c r="G34" s="357"/>
      <c r="H34" s="357"/>
      <c r="I34" s="219">
        <f t="shared" si="1"/>
        <v>1</v>
      </c>
      <c r="J34" s="206" t="str">
        <f t="shared" si="0"/>
        <v>Seleccione</v>
      </c>
      <c r="K34" s="223" t="s">
        <v>5</v>
      </c>
      <c r="L34" s="34"/>
    </row>
    <row r="35" spans="2:12" ht="15.6">
      <c r="B35" s="352"/>
      <c r="C35" s="353"/>
      <c r="D35" s="357"/>
      <c r="E35" s="357"/>
      <c r="F35" s="357"/>
      <c r="G35" s="357"/>
      <c r="H35" s="357"/>
      <c r="I35" s="219">
        <f t="shared" si="1"/>
        <v>0</v>
      </c>
      <c r="J35" s="206">
        <f t="shared" si="0"/>
        <v>0</v>
      </c>
      <c r="K35" s="223" t="s">
        <v>5</v>
      </c>
      <c r="L35" s="34"/>
    </row>
    <row r="36" spans="2:12" ht="15.6">
      <c r="B36" s="352"/>
      <c r="C36" s="353"/>
      <c r="D36" s="357"/>
      <c r="E36" s="357"/>
      <c r="F36" s="357"/>
      <c r="G36" s="357"/>
      <c r="H36" s="357"/>
      <c r="I36" s="219">
        <f t="shared" si="1"/>
        <v>0</v>
      </c>
      <c r="J36" s="206">
        <f t="shared" si="0"/>
        <v>0</v>
      </c>
      <c r="K36" s="223" t="s">
        <v>5</v>
      </c>
      <c r="L36" s="34"/>
    </row>
    <row r="37" spans="2:12" ht="15.6">
      <c r="B37" s="352"/>
      <c r="C37" s="353"/>
      <c r="D37" s="357"/>
      <c r="E37" s="357"/>
      <c r="F37" s="357"/>
      <c r="G37" s="357"/>
      <c r="H37" s="357"/>
      <c r="I37" s="219">
        <f t="shared" si="1"/>
        <v>0</v>
      </c>
      <c r="J37" s="206">
        <f t="shared" si="0"/>
        <v>0</v>
      </c>
      <c r="K37" s="223" t="s">
        <v>5</v>
      </c>
      <c r="L37" s="34"/>
    </row>
    <row r="38" spans="2:12" ht="15.95" thickBot="1">
      <c r="B38" s="354"/>
      <c r="C38" s="355"/>
      <c r="D38" s="358"/>
      <c r="E38" s="358"/>
      <c r="F38" s="358"/>
      <c r="G38" s="358"/>
      <c r="H38" s="358"/>
      <c r="I38" s="220">
        <f t="shared" si="1"/>
        <v>0</v>
      </c>
      <c r="J38" s="206">
        <f t="shared" si="0"/>
        <v>0</v>
      </c>
      <c r="K38" s="224" t="s">
        <v>5</v>
      </c>
      <c r="L38" s="35"/>
    </row>
    <row r="39" spans="2:12" s="1" customFormat="1" ht="35.1" customHeight="1">
      <c r="B39" s="350" t="s">
        <v>261</v>
      </c>
      <c r="C39" s="351"/>
      <c r="D39" s="450" t="s">
        <v>355</v>
      </c>
      <c r="E39" s="450"/>
      <c r="F39" s="450"/>
      <c r="G39" s="450"/>
      <c r="H39" s="450"/>
      <c r="I39" s="218">
        <f t="shared" si="1"/>
        <v>1</v>
      </c>
      <c r="J39" s="206" t="str">
        <f t="shared" si="0"/>
        <v>Seleccione</v>
      </c>
      <c r="K39" s="225" t="s">
        <v>5</v>
      </c>
      <c r="L39" s="33"/>
    </row>
    <row r="40" spans="2:12" s="1" customFormat="1" ht="35.1" customHeight="1">
      <c r="B40" s="352"/>
      <c r="C40" s="353"/>
      <c r="D40" s="371" t="s">
        <v>356</v>
      </c>
      <c r="E40" s="371"/>
      <c r="F40" s="371"/>
      <c r="G40" s="371"/>
      <c r="H40" s="371"/>
      <c r="I40" s="219">
        <f t="shared" si="1"/>
        <v>1</v>
      </c>
      <c r="J40" s="206" t="str">
        <f t="shared" si="0"/>
        <v>Seleccione</v>
      </c>
      <c r="K40" s="223" t="s">
        <v>5</v>
      </c>
      <c r="L40" s="34"/>
    </row>
    <row r="41" spans="2:12" s="1" customFormat="1" ht="35.1" customHeight="1">
      <c r="B41" s="352"/>
      <c r="C41" s="353"/>
      <c r="D41" s="371" t="s">
        <v>357</v>
      </c>
      <c r="E41" s="371"/>
      <c r="F41" s="371"/>
      <c r="G41" s="371"/>
      <c r="H41" s="371"/>
      <c r="I41" s="219">
        <f t="shared" si="1"/>
        <v>1</v>
      </c>
      <c r="J41" s="206" t="str">
        <f t="shared" si="0"/>
        <v>Seleccione</v>
      </c>
      <c r="K41" s="223" t="s">
        <v>5</v>
      </c>
      <c r="L41" s="34"/>
    </row>
    <row r="42" spans="2:12" s="1" customFormat="1" ht="35.1" customHeight="1">
      <c r="B42" s="352"/>
      <c r="C42" s="353"/>
      <c r="D42" s="371" t="s">
        <v>358</v>
      </c>
      <c r="E42" s="371"/>
      <c r="F42" s="371"/>
      <c r="G42" s="371"/>
      <c r="H42" s="371"/>
      <c r="I42" s="219">
        <f t="shared" si="1"/>
        <v>1</v>
      </c>
      <c r="J42" s="206" t="str">
        <f t="shared" si="0"/>
        <v>Seleccione</v>
      </c>
      <c r="K42" s="223" t="s">
        <v>5</v>
      </c>
      <c r="L42" s="34"/>
    </row>
    <row r="43" spans="2:12" s="1" customFormat="1" ht="35.1" customHeight="1">
      <c r="B43" s="352"/>
      <c r="C43" s="353"/>
      <c r="D43" s="371" t="s">
        <v>359</v>
      </c>
      <c r="E43" s="371"/>
      <c r="F43" s="371"/>
      <c r="G43" s="371"/>
      <c r="H43" s="371"/>
      <c r="I43" s="219">
        <f t="shared" si="1"/>
        <v>1</v>
      </c>
      <c r="J43" s="206" t="str">
        <f t="shared" si="0"/>
        <v>Seleccione</v>
      </c>
      <c r="K43" s="223" t="s">
        <v>5</v>
      </c>
      <c r="L43" s="34"/>
    </row>
    <row r="44" spans="2:12" s="1" customFormat="1" ht="35.1" customHeight="1">
      <c r="B44" s="352"/>
      <c r="C44" s="353"/>
      <c r="D44" s="371" t="s">
        <v>360</v>
      </c>
      <c r="E44" s="371"/>
      <c r="F44" s="371"/>
      <c r="G44" s="371"/>
      <c r="H44" s="371"/>
      <c r="I44" s="219">
        <f t="shared" si="1"/>
        <v>1</v>
      </c>
      <c r="J44" s="206" t="str">
        <f t="shared" si="0"/>
        <v>Seleccione</v>
      </c>
      <c r="K44" s="223" t="s">
        <v>5</v>
      </c>
      <c r="L44" s="34"/>
    </row>
    <row r="45" spans="2:12" s="1" customFormat="1" ht="35.1" customHeight="1">
      <c r="B45" s="352"/>
      <c r="C45" s="353"/>
      <c r="D45" s="371" t="s">
        <v>361</v>
      </c>
      <c r="E45" s="371"/>
      <c r="F45" s="371"/>
      <c r="G45" s="371"/>
      <c r="H45" s="371"/>
      <c r="I45" s="219">
        <f t="shared" si="1"/>
        <v>1</v>
      </c>
      <c r="J45" s="206" t="str">
        <f t="shared" si="0"/>
        <v>Seleccione</v>
      </c>
      <c r="K45" s="223" t="s">
        <v>5</v>
      </c>
      <c r="L45" s="34"/>
    </row>
    <row r="46" spans="2:12" s="1" customFormat="1" ht="35.1" customHeight="1">
      <c r="B46" s="352"/>
      <c r="C46" s="353"/>
      <c r="D46" s="371" t="s">
        <v>362</v>
      </c>
      <c r="E46" s="371"/>
      <c r="F46" s="371"/>
      <c r="G46" s="371"/>
      <c r="H46" s="371"/>
      <c r="I46" s="219">
        <f t="shared" si="1"/>
        <v>1</v>
      </c>
      <c r="J46" s="206" t="str">
        <f t="shared" si="0"/>
        <v>Seleccione</v>
      </c>
      <c r="K46" s="223" t="s">
        <v>5</v>
      </c>
      <c r="L46" s="34"/>
    </row>
    <row r="47" spans="2:12" s="1" customFormat="1" ht="35.1" customHeight="1">
      <c r="B47" s="352"/>
      <c r="C47" s="353"/>
      <c r="D47" s="371" t="s">
        <v>363</v>
      </c>
      <c r="E47" s="371"/>
      <c r="F47" s="371"/>
      <c r="G47" s="371"/>
      <c r="H47" s="371"/>
      <c r="I47" s="219">
        <f t="shared" si="1"/>
        <v>1</v>
      </c>
      <c r="J47" s="206" t="str">
        <f t="shared" si="0"/>
        <v>Seleccione</v>
      </c>
      <c r="K47" s="223" t="s">
        <v>5</v>
      </c>
      <c r="L47" s="34"/>
    </row>
    <row r="48" spans="2:12" s="1" customFormat="1" ht="35.1" customHeight="1">
      <c r="B48" s="352"/>
      <c r="C48" s="353"/>
      <c r="D48" s="371" t="s">
        <v>364</v>
      </c>
      <c r="E48" s="371"/>
      <c r="F48" s="371"/>
      <c r="G48" s="371"/>
      <c r="H48" s="371"/>
      <c r="I48" s="219">
        <f t="shared" si="1"/>
        <v>1</v>
      </c>
      <c r="J48" s="206" t="str">
        <f t="shared" si="0"/>
        <v>Seleccione</v>
      </c>
      <c r="K48" s="223" t="s">
        <v>5</v>
      </c>
      <c r="L48" s="34"/>
    </row>
    <row r="49" spans="2:12" s="1" customFormat="1" ht="35.1" customHeight="1">
      <c r="B49" s="352"/>
      <c r="C49" s="353"/>
      <c r="D49" s="371" t="s">
        <v>365</v>
      </c>
      <c r="E49" s="371"/>
      <c r="F49" s="371"/>
      <c r="G49" s="371"/>
      <c r="H49" s="371"/>
      <c r="I49" s="219">
        <f t="shared" si="1"/>
        <v>1</v>
      </c>
      <c r="J49" s="206" t="str">
        <f t="shared" si="0"/>
        <v>Seleccione</v>
      </c>
      <c r="K49" s="223" t="s">
        <v>5</v>
      </c>
      <c r="L49" s="34"/>
    </row>
    <row r="50" spans="2:12" s="1" customFormat="1" ht="35.1" customHeight="1">
      <c r="B50" s="352"/>
      <c r="C50" s="353"/>
      <c r="D50" s="371" t="s">
        <v>366</v>
      </c>
      <c r="E50" s="371"/>
      <c r="F50" s="371"/>
      <c r="G50" s="371"/>
      <c r="H50" s="371"/>
      <c r="I50" s="219">
        <f t="shared" si="1"/>
        <v>1</v>
      </c>
      <c r="J50" s="206" t="str">
        <f t="shared" si="0"/>
        <v>Seleccione</v>
      </c>
      <c r="K50" s="223" t="s">
        <v>5</v>
      </c>
      <c r="L50" s="34"/>
    </row>
    <row r="51" spans="2:12" s="1" customFormat="1" ht="35.1" customHeight="1">
      <c r="B51" s="352"/>
      <c r="C51" s="353"/>
      <c r="D51" s="371" t="s">
        <v>367</v>
      </c>
      <c r="E51" s="371"/>
      <c r="F51" s="371"/>
      <c r="G51" s="371"/>
      <c r="H51" s="371"/>
      <c r="I51" s="219">
        <f t="shared" si="1"/>
        <v>1</v>
      </c>
      <c r="J51" s="206" t="str">
        <f t="shared" si="0"/>
        <v>Seleccione</v>
      </c>
      <c r="K51" s="223" t="s">
        <v>5</v>
      </c>
      <c r="L51" s="34"/>
    </row>
    <row r="52" spans="2:12" s="1" customFormat="1" ht="35.1" customHeight="1">
      <c r="B52" s="352"/>
      <c r="C52" s="353"/>
      <c r="D52" s="371" t="s">
        <v>368</v>
      </c>
      <c r="E52" s="371"/>
      <c r="F52" s="371"/>
      <c r="G52" s="371"/>
      <c r="H52" s="371"/>
      <c r="I52" s="219">
        <f t="shared" si="1"/>
        <v>1</v>
      </c>
      <c r="J52" s="206" t="str">
        <f t="shared" si="0"/>
        <v>Seleccione</v>
      </c>
      <c r="K52" s="223" t="s">
        <v>5</v>
      </c>
      <c r="L52" s="34"/>
    </row>
    <row r="53" spans="2:12" s="1" customFormat="1" ht="35.1" customHeight="1">
      <c r="B53" s="352"/>
      <c r="C53" s="353"/>
      <c r="D53" s="371" t="s">
        <v>369</v>
      </c>
      <c r="E53" s="371"/>
      <c r="F53" s="371"/>
      <c r="G53" s="371"/>
      <c r="H53" s="371"/>
      <c r="I53" s="219">
        <f t="shared" si="1"/>
        <v>1</v>
      </c>
      <c r="J53" s="206" t="str">
        <f t="shared" si="0"/>
        <v>Seleccione</v>
      </c>
      <c r="K53" s="223" t="s">
        <v>5</v>
      </c>
      <c r="L53" s="34"/>
    </row>
    <row r="54" spans="2:12" s="1" customFormat="1" ht="35.1" customHeight="1">
      <c r="B54" s="352"/>
      <c r="C54" s="353"/>
      <c r="D54" s="469"/>
      <c r="E54" s="470"/>
      <c r="F54" s="470"/>
      <c r="G54" s="470"/>
      <c r="H54" s="471"/>
      <c r="I54" s="219">
        <f t="shared" si="1"/>
        <v>0</v>
      </c>
      <c r="J54" s="206">
        <f t="shared" si="0"/>
        <v>0</v>
      </c>
      <c r="K54" s="223" t="s">
        <v>5</v>
      </c>
      <c r="L54" s="34"/>
    </row>
    <row r="55" spans="2:12" s="1" customFormat="1" ht="35.1" customHeight="1">
      <c r="B55" s="352"/>
      <c r="C55" s="353"/>
      <c r="D55" s="371"/>
      <c r="E55" s="371"/>
      <c r="F55" s="371"/>
      <c r="G55" s="371"/>
      <c r="H55" s="371"/>
      <c r="I55" s="219">
        <f t="shared" si="1"/>
        <v>0</v>
      </c>
      <c r="J55" s="206">
        <f t="shared" si="0"/>
        <v>0</v>
      </c>
      <c r="K55" s="223" t="s">
        <v>5</v>
      </c>
      <c r="L55" s="34"/>
    </row>
    <row r="56" spans="2:12" s="1" customFormat="1" ht="35.1" customHeight="1">
      <c r="B56" s="352"/>
      <c r="C56" s="353"/>
      <c r="D56" s="468"/>
      <c r="E56" s="468"/>
      <c r="F56" s="468"/>
      <c r="G56" s="468"/>
      <c r="H56" s="468"/>
      <c r="I56" s="219">
        <f t="shared" si="1"/>
        <v>0</v>
      </c>
      <c r="J56" s="206">
        <f t="shared" si="0"/>
        <v>0</v>
      </c>
      <c r="K56" s="223" t="s">
        <v>5</v>
      </c>
      <c r="L56" s="34"/>
    </row>
    <row r="57" spans="2:12" s="1" customFormat="1" ht="35.1" customHeight="1" thickBot="1">
      <c r="B57" s="354"/>
      <c r="C57" s="355"/>
      <c r="D57" s="466"/>
      <c r="E57" s="466"/>
      <c r="F57" s="466"/>
      <c r="G57" s="466"/>
      <c r="H57" s="466"/>
      <c r="I57" s="220">
        <f t="shared" si="1"/>
        <v>0</v>
      </c>
      <c r="J57" s="206">
        <f t="shared" si="0"/>
        <v>0</v>
      </c>
      <c r="K57" s="224" t="s">
        <v>5</v>
      </c>
      <c r="L57" s="35"/>
    </row>
    <row r="58" spans="2:12" ht="14.45">
      <c r="B58" s="359"/>
      <c r="C58" s="359"/>
      <c r="D58" s="359"/>
      <c r="E58" s="359"/>
      <c r="F58" s="359"/>
      <c r="G58" s="359"/>
      <c r="H58" s="359"/>
      <c r="I58" s="359"/>
      <c r="J58" s="359"/>
      <c r="K58" s="359"/>
      <c r="L58" s="359"/>
    </row>
    <row r="59" spans="2:12" ht="16.350000000000001" customHeight="1">
      <c r="B59" s="113" t="s">
        <v>226</v>
      </c>
      <c r="C59" s="113" t="s">
        <v>227</v>
      </c>
      <c r="D59" s="400" t="s">
        <v>228</v>
      </c>
      <c r="E59" s="400"/>
      <c r="F59" s="400"/>
      <c r="G59" s="400"/>
      <c r="H59" s="400"/>
      <c r="I59" s="113"/>
      <c r="J59" s="113"/>
      <c r="K59" s="400" t="s">
        <v>229</v>
      </c>
      <c r="L59" s="400"/>
    </row>
    <row r="60" spans="2:12" ht="21" customHeight="1">
      <c r="B60" s="112"/>
      <c r="C60" s="114" t="str">
        <f>IF(B60=0," ",EDATE(B60,D60))</f>
        <v xml:space="preserve"> </v>
      </c>
      <c r="D60" s="401"/>
      <c r="E60" s="401"/>
      <c r="F60" s="401"/>
      <c r="G60" s="401"/>
      <c r="H60" s="401"/>
      <c r="I60" s="115"/>
      <c r="J60" s="115"/>
      <c r="K60" s="402" t="str">
        <f ca="1">IF(B60=0, " ", DATEDIF(B60,TODAY(),"m"))</f>
        <v xml:space="preserve"> </v>
      </c>
      <c r="L60" s="402"/>
    </row>
    <row r="61" spans="2:12" ht="12" customHeight="1" thickBot="1">
      <c r="B61" s="69"/>
      <c r="C61" s="69"/>
      <c r="D61" s="69"/>
      <c r="E61" s="69"/>
      <c r="F61" s="69"/>
      <c r="G61" s="69"/>
      <c r="H61" s="69"/>
      <c r="I61" s="69"/>
      <c r="J61" s="69"/>
      <c r="K61" s="69"/>
      <c r="L61" s="69"/>
    </row>
    <row r="62" spans="2:12" ht="16.350000000000001" customHeight="1">
      <c r="B62" s="350" t="s">
        <v>230</v>
      </c>
      <c r="C62" s="351"/>
      <c r="D62" s="351" t="s">
        <v>231</v>
      </c>
      <c r="E62" s="351"/>
      <c r="F62" s="351"/>
      <c r="G62" s="351"/>
      <c r="H62" s="351"/>
      <c r="I62" s="351"/>
      <c r="J62" s="351"/>
      <c r="K62" s="351"/>
      <c r="L62" s="383" t="s">
        <v>232</v>
      </c>
    </row>
    <row r="63" spans="2:12" ht="41.85" customHeight="1">
      <c r="B63" s="352"/>
      <c r="C63" s="353"/>
      <c r="D63" s="151" t="s">
        <v>233</v>
      </c>
      <c r="E63" s="151" t="s">
        <v>234</v>
      </c>
      <c r="F63" s="151" t="s">
        <v>235</v>
      </c>
      <c r="G63" s="151" t="s">
        <v>236</v>
      </c>
      <c r="H63" s="151" t="s">
        <v>237</v>
      </c>
      <c r="I63" s="151"/>
      <c r="J63" s="151"/>
      <c r="K63" s="151" t="s">
        <v>238</v>
      </c>
      <c r="L63" s="384"/>
    </row>
    <row r="64" spans="2:12" ht="54.6" customHeight="1">
      <c r="B64" s="467" t="s">
        <v>370</v>
      </c>
      <c r="C64" s="138" t="s">
        <v>371</v>
      </c>
      <c r="D64" s="55"/>
      <c r="E64" s="55"/>
      <c r="F64" s="55"/>
      <c r="G64" s="55"/>
      <c r="H64" s="55"/>
      <c r="I64" s="55"/>
      <c r="J64" s="55"/>
      <c r="K64" s="55"/>
      <c r="L64" s="34"/>
    </row>
    <row r="65" spans="2:13" ht="50.85" customHeight="1">
      <c r="B65" s="467"/>
      <c r="C65" s="138" t="s">
        <v>372</v>
      </c>
      <c r="D65" s="55"/>
      <c r="E65" s="55"/>
      <c r="F65" s="55"/>
      <c r="G65" s="55"/>
      <c r="H65" s="55"/>
      <c r="I65" s="55"/>
      <c r="J65" s="55"/>
      <c r="K65" s="55"/>
      <c r="L65" s="34"/>
    </row>
    <row r="66" spans="2:13" ht="50.85" customHeight="1">
      <c r="B66" s="467"/>
      <c r="C66" s="138" t="s">
        <v>373</v>
      </c>
      <c r="D66" s="55"/>
      <c r="E66" s="55"/>
      <c r="F66" s="55"/>
      <c r="G66" s="55"/>
      <c r="H66" s="55"/>
      <c r="I66" s="55"/>
      <c r="J66" s="55"/>
      <c r="K66" s="55"/>
      <c r="L66" s="34"/>
    </row>
    <row r="67" spans="2:13" ht="50.85" customHeight="1">
      <c r="B67" s="467"/>
      <c r="C67" s="138" t="s">
        <v>374</v>
      </c>
      <c r="D67" s="55"/>
      <c r="E67" s="55"/>
      <c r="F67" s="55"/>
      <c r="G67" s="55"/>
      <c r="H67" s="55"/>
      <c r="I67" s="55"/>
      <c r="J67" s="55"/>
      <c r="K67" s="55"/>
      <c r="L67" s="34"/>
    </row>
    <row r="68" spans="2:13" ht="50.85" customHeight="1">
      <c r="B68" s="467"/>
      <c r="C68" s="138" t="s">
        <v>375</v>
      </c>
      <c r="D68" s="55"/>
      <c r="E68" s="55"/>
      <c r="F68" s="55"/>
      <c r="G68" s="55"/>
      <c r="H68" s="55"/>
      <c r="I68" s="55"/>
      <c r="J68" s="55"/>
      <c r="K68" s="55"/>
      <c r="L68" s="34"/>
    </row>
    <row r="69" spans="2:13" ht="50.85" customHeight="1">
      <c r="B69" s="467"/>
      <c r="C69" s="138" t="s">
        <v>376</v>
      </c>
      <c r="D69" s="55"/>
      <c r="E69" s="55"/>
      <c r="F69" s="55"/>
      <c r="G69" s="55"/>
      <c r="H69" s="55"/>
      <c r="I69" s="55"/>
      <c r="J69" s="55"/>
      <c r="K69" s="55"/>
      <c r="L69" s="34"/>
    </row>
    <row r="70" spans="2:13" ht="50.85" customHeight="1">
      <c r="B70" s="467"/>
      <c r="C70" s="138" t="s">
        <v>377</v>
      </c>
      <c r="D70" s="55"/>
      <c r="E70" s="55"/>
      <c r="F70" s="55"/>
      <c r="G70" s="55"/>
      <c r="H70" s="55"/>
      <c r="I70" s="55"/>
      <c r="J70" s="55"/>
      <c r="K70" s="55"/>
      <c r="L70" s="34"/>
    </row>
    <row r="71" spans="2:13" ht="50.85" customHeight="1">
      <c r="B71" s="467"/>
      <c r="C71" s="138" t="s">
        <v>378</v>
      </c>
      <c r="D71" s="55"/>
      <c r="E71" s="55"/>
      <c r="F71" s="55"/>
      <c r="G71" s="55"/>
      <c r="H71" s="55"/>
      <c r="I71" s="55"/>
      <c r="J71" s="55"/>
      <c r="K71" s="55"/>
      <c r="L71" s="34"/>
    </row>
    <row r="72" spans="2:13" ht="50.85" customHeight="1">
      <c r="B72" s="467"/>
      <c r="C72" s="138" t="s">
        <v>379</v>
      </c>
      <c r="D72" s="55"/>
      <c r="E72" s="55"/>
      <c r="F72" s="55"/>
      <c r="G72" s="55"/>
      <c r="H72" s="55"/>
      <c r="I72" s="55"/>
      <c r="J72" s="55"/>
      <c r="K72" s="55"/>
      <c r="L72" s="34"/>
    </row>
    <row r="73" spans="2:13" ht="50.85" customHeight="1">
      <c r="B73" s="467"/>
      <c r="C73" s="138" t="s">
        <v>380</v>
      </c>
      <c r="D73" s="55"/>
      <c r="E73" s="55"/>
      <c r="F73" s="55"/>
      <c r="G73" s="55"/>
      <c r="H73" s="55"/>
      <c r="I73" s="55"/>
      <c r="J73" s="55"/>
      <c r="K73" s="55"/>
      <c r="L73" s="34"/>
    </row>
    <row r="74" spans="2:13" ht="50.85" customHeight="1">
      <c r="B74" s="467"/>
      <c r="C74" s="138" t="s">
        <v>381</v>
      </c>
      <c r="D74" s="55"/>
      <c r="E74" s="55"/>
      <c r="F74" s="55"/>
      <c r="G74" s="55"/>
      <c r="H74" s="55"/>
      <c r="I74" s="55"/>
      <c r="J74" s="55"/>
      <c r="K74" s="55"/>
      <c r="L74" s="34"/>
    </row>
    <row r="75" spans="2:13" ht="50.85" customHeight="1">
      <c r="B75" s="467"/>
      <c r="C75" s="138" t="s">
        <v>382</v>
      </c>
      <c r="D75" s="55"/>
      <c r="E75" s="55"/>
      <c r="F75" s="55"/>
      <c r="G75" s="55"/>
      <c r="H75" s="55"/>
      <c r="I75" s="55"/>
      <c r="J75" s="55"/>
      <c r="K75" s="55"/>
      <c r="L75" s="34"/>
    </row>
    <row r="76" spans="2:13" ht="31.35" customHeight="1">
      <c r="B76" s="467"/>
      <c r="C76" s="159" t="s">
        <v>242</v>
      </c>
      <c r="D76" s="139">
        <f>IFERROR(((D64*((D65*D66)+(D67*D68)+(D69*D70)+(D71*D72)+(D73*D74)))-D75)," ")</f>
        <v>0</v>
      </c>
      <c r="E76" s="139">
        <f>IFERROR(((E64*((E65*E66)+(E67*E68)+(E69*E70)+(E71*E72)+(E73*E74)))-E75)," ")</f>
        <v>0</v>
      </c>
      <c r="F76" s="139">
        <f t="shared" ref="F76:K76" si="2">IFERROR(((F64*((F65*F66)+(F67*F68)+(F69*F70)+(F71*F72)+(F73*F74)))-F75)," ")</f>
        <v>0</v>
      </c>
      <c r="G76" s="139">
        <f t="shared" si="2"/>
        <v>0</v>
      </c>
      <c r="H76" s="139">
        <f t="shared" si="2"/>
        <v>0</v>
      </c>
      <c r="I76" s="139">
        <f t="shared" si="2"/>
        <v>0</v>
      </c>
      <c r="J76" s="139"/>
      <c r="K76" s="139">
        <f t="shared" si="2"/>
        <v>0</v>
      </c>
      <c r="L76" s="34"/>
    </row>
    <row r="77" spans="2:13" ht="25.35" customHeight="1">
      <c r="B77" s="464" t="s">
        <v>245</v>
      </c>
      <c r="C77" s="465"/>
      <c r="D77" s="431"/>
      <c r="E77" s="431"/>
      <c r="F77" s="431"/>
      <c r="G77" s="431"/>
      <c r="H77" s="431"/>
      <c r="I77" s="431"/>
      <c r="J77" s="431"/>
      <c r="K77" s="431"/>
      <c r="L77" s="432"/>
    </row>
    <row r="78" spans="2:13" ht="45.6" customHeight="1" thickBot="1">
      <c r="B78" s="425" t="s">
        <v>246</v>
      </c>
      <c r="C78" s="426"/>
      <c r="D78" s="427" t="s">
        <v>383</v>
      </c>
      <c r="E78" s="427"/>
      <c r="F78" s="427"/>
      <c r="G78" s="427"/>
      <c r="H78" s="427"/>
      <c r="I78" s="427"/>
      <c r="J78" s="427"/>
      <c r="K78" s="427"/>
      <c r="L78" s="428"/>
    </row>
    <row r="79" spans="2:13" ht="14.45">
      <c r="I79" s="64"/>
      <c r="J79" s="64"/>
    </row>
    <row r="80" spans="2:13" ht="14.45">
      <c r="M80" s="47"/>
    </row>
    <row r="81" spans="9:14" ht="16.350000000000001" customHeight="1">
      <c r="M81" s="68"/>
      <c r="N81" s="68"/>
    </row>
    <row r="82" spans="9:14" ht="15.6" customHeight="1">
      <c r="M82" s="68"/>
      <c r="N82" s="68"/>
    </row>
    <row r="83" spans="9:14" ht="14.45" hidden="1"/>
    <row r="84" spans="9:14" ht="14.45"/>
    <row r="85" spans="9:14" ht="15.95" thickBot="1">
      <c r="I85" s="163"/>
      <c r="J85" s="234"/>
    </row>
    <row r="86" spans="9:14" ht="14.45">
      <c r="I86" s="32"/>
      <c r="J86" s="44"/>
    </row>
    <row r="87" spans="9:14" ht="14.45"/>
    <row r="88" spans="9:14" ht="14.45">
      <c r="I88" s="63"/>
      <c r="J88" s="44"/>
    </row>
    <row r="89" spans="9:14" ht="14.45"/>
    <row r="90" spans="9:14" ht="14.45" hidden="1"/>
    <row r="91" spans="9:14" ht="14.45" hidden="1"/>
    <row r="92" spans="9:14" ht="14.45" hidden="1"/>
    <row r="93" spans="9:14" ht="14.45" hidden="1"/>
    <row r="94" spans="9:14" ht="14.45" hidden="1"/>
    <row r="95" spans="9:14" ht="14.45" hidden="1"/>
    <row r="96" spans="9:14" ht="14.45" hidden="1"/>
    <row r="97" ht="14.45" hidden="1"/>
    <row r="98" ht="14.45" hidden="1"/>
    <row r="99" ht="14.85" customHeight="1"/>
    <row r="100" ht="14.85" customHeight="1"/>
    <row r="101" ht="14.85" customHeight="1"/>
    <row r="102" ht="14.85" customHeight="1"/>
    <row r="103" ht="14.85" customHeight="1"/>
    <row r="104" ht="14.85" customHeight="1"/>
    <row r="105" ht="14.85" customHeight="1"/>
    <row r="106" ht="14.85" customHeight="1"/>
    <row r="107" ht="14.85" customHeight="1"/>
    <row r="108" ht="14.85" customHeight="1"/>
    <row r="109" ht="14.85" customHeight="1"/>
    <row r="110" ht="14.85" customHeight="1"/>
    <row r="111" ht="14.85" customHeight="1"/>
    <row r="112" ht="14.85" customHeight="1"/>
  </sheetData>
  <mergeCells count="73">
    <mergeCell ref="D50:H50"/>
    <mergeCell ref="D51:H51"/>
    <mergeCell ref="D52:H52"/>
    <mergeCell ref="D56:H56"/>
    <mergeCell ref="D53:H53"/>
    <mergeCell ref="D54:H54"/>
    <mergeCell ref="D55:H55"/>
    <mergeCell ref="B78:C78"/>
    <mergeCell ref="D78:L78"/>
    <mergeCell ref="B62:C63"/>
    <mergeCell ref="D62:K62"/>
    <mergeCell ref="L62:L63"/>
    <mergeCell ref="B64:B76"/>
    <mergeCell ref="B77:C77"/>
    <mergeCell ref="D77:L77"/>
    <mergeCell ref="D60:H60"/>
    <mergeCell ref="K60:L60"/>
    <mergeCell ref="D48:H48"/>
    <mergeCell ref="D49:H49"/>
    <mergeCell ref="D57:H57"/>
    <mergeCell ref="B58:L58"/>
    <mergeCell ref="D59:H59"/>
    <mergeCell ref="K59:L59"/>
    <mergeCell ref="B39:C57"/>
    <mergeCell ref="D39:H39"/>
    <mergeCell ref="D40:H40"/>
    <mergeCell ref="D41:H41"/>
    <mergeCell ref="D42:H42"/>
    <mergeCell ref="D43:H43"/>
    <mergeCell ref="D44:H44"/>
    <mergeCell ref="D45:H45"/>
    <mergeCell ref="D46:H46"/>
    <mergeCell ref="D47:H47"/>
    <mergeCell ref="D23:H23"/>
    <mergeCell ref="D27:H27"/>
    <mergeCell ref="D28:H28"/>
    <mergeCell ref="D24:H24"/>
    <mergeCell ref="D26:H26"/>
    <mergeCell ref="D25:H25"/>
    <mergeCell ref="D34:H34"/>
    <mergeCell ref="D35:H35"/>
    <mergeCell ref="D36:H36"/>
    <mergeCell ref="D37:H37"/>
    <mergeCell ref="B29:C38"/>
    <mergeCell ref="D29:H29"/>
    <mergeCell ref="D30:H30"/>
    <mergeCell ref="D31:H31"/>
    <mergeCell ref="D32:H32"/>
    <mergeCell ref="D33:H33"/>
    <mergeCell ref="D38:H38"/>
    <mergeCell ref="B14:C28"/>
    <mergeCell ref="D14:H14"/>
    <mergeCell ref="D15:H15"/>
    <mergeCell ref="D16:H16"/>
    <mergeCell ref="D17:H17"/>
    <mergeCell ref="D18:H18"/>
    <mergeCell ref="D19:H19"/>
    <mergeCell ref="D20:H20"/>
    <mergeCell ref="D21:H21"/>
    <mergeCell ref="D22:H22"/>
    <mergeCell ref="B13:H13"/>
    <mergeCell ref="B9:C9"/>
    <mergeCell ref="D9:L9"/>
    <mergeCell ref="B1:L1"/>
    <mergeCell ref="B2:L2"/>
    <mergeCell ref="B4:C4"/>
    <mergeCell ref="B5:C5"/>
    <mergeCell ref="B6:C6"/>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{376BE789-5E4A-4511-9C72-75F99162883A}</x14:id>
        </ext>
      </extLst>
    </cfRule>
  </conditionalFormatting>
  <dataValidations count="1">
    <dataValidation type="list" allowBlank="1" showInputMessage="1" showErrorMessage="1" sqref="K14:K57" xr:uid="{9EDC627F-BFD0-4500-9E2B-F1A04FDC4C9F}">
      <formula1>"Seleccione, SI,NO, NoAplica"</formula1>
    </dataValidation>
  </dataValidations>
  <hyperlinks>
    <hyperlink ref="M77:N77" location="'2. Definamos '!A1" display="Volver" xr:uid="{6374BACC-357C-4428-B9AE-EC11787E9280}"/>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376BE789-5E4A-4511-9C72-75F99162883A}">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66DA4-FEFF-451A-A333-A466161A8985}">
  <sheetPr>
    <tabColor rgb="FFD0F1EF"/>
  </sheetPr>
  <dimension ref="A1:S91"/>
  <sheetViews>
    <sheetView showGridLines="0" topLeftCell="A55" zoomScale="47" zoomScaleNormal="117"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3" width="20.42578125" customWidth="1"/>
    <col min="14"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384</v>
      </c>
      <c r="E6" s="161"/>
      <c r="F6" s="61"/>
      <c r="G6" s="61"/>
      <c r="H6" s="61"/>
      <c r="I6" s="61"/>
      <c r="J6" s="61"/>
      <c r="K6" s="61"/>
      <c r="L6" s="62"/>
    </row>
    <row r="7" spans="2:18" ht="15" thickBot="1"/>
    <row r="8" spans="2:18" ht="16.350000000000001" customHeight="1">
      <c r="B8" s="335" t="s">
        <v>190</v>
      </c>
      <c r="C8" s="335"/>
      <c r="D8" s="473" t="s">
        <v>339</v>
      </c>
      <c r="E8" s="473"/>
      <c r="F8" s="473"/>
      <c r="G8" s="473"/>
      <c r="H8" s="473"/>
      <c r="I8" s="473"/>
      <c r="J8" s="473"/>
      <c r="K8" s="473"/>
      <c r="L8" s="474"/>
    </row>
    <row r="9" spans="2:18" ht="67.349999999999994" customHeight="1" thickBot="1">
      <c r="B9" s="335" t="s">
        <v>255</v>
      </c>
      <c r="C9" s="335"/>
      <c r="D9" s="475" t="s">
        <v>385</v>
      </c>
      <c r="E9" s="476"/>
      <c r="F9" s="476"/>
      <c r="G9" s="476"/>
      <c r="H9" s="476"/>
      <c r="I9" s="476"/>
      <c r="J9" s="476"/>
      <c r="K9" s="476"/>
      <c r="L9" s="477"/>
    </row>
    <row r="10" spans="2:18" ht="35.1" customHeight="1" thickBot="1">
      <c r="B10" s="335" t="s">
        <v>194</v>
      </c>
      <c r="C10" s="335"/>
      <c r="D10" s="348">
        <f>COUNTIF(J13:J45,"SI")/COUNTIF(I13:I45,1)</f>
        <v>0</v>
      </c>
      <c r="E10" s="348"/>
      <c r="F10" s="348"/>
      <c r="G10" s="348"/>
      <c r="H10" s="348"/>
      <c r="I10" s="348"/>
      <c r="J10" s="348"/>
      <c r="K10" s="348"/>
      <c r="L10" s="349"/>
      <c r="M10" s="65">
        <f>D10</f>
        <v>0</v>
      </c>
    </row>
    <row r="11" spans="2:18" ht="8.1" customHeight="1" thickBot="1">
      <c r="B11" s="359"/>
      <c r="C11" s="359"/>
      <c r="D11" s="359"/>
      <c r="E11" s="359"/>
      <c r="F11" s="359"/>
      <c r="G11" s="359"/>
      <c r="H11" s="359"/>
      <c r="I11" s="359"/>
      <c r="J11" s="359"/>
      <c r="K11" s="359"/>
      <c r="L11" s="359"/>
    </row>
    <row r="12" spans="2:18" ht="15.95" thickBot="1">
      <c r="B12" s="441" t="s">
        <v>195</v>
      </c>
      <c r="C12" s="442"/>
      <c r="D12" s="442"/>
      <c r="E12" s="442"/>
      <c r="F12" s="442"/>
      <c r="G12" s="442"/>
      <c r="H12" s="443"/>
      <c r="I12" s="70"/>
      <c r="J12" s="70"/>
      <c r="K12" s="30" t="s">
        <v>196</v>
      </c>
      <c r="L12" s="31" t="s">
        <v>197</v>
      </c>
    </row>
    <row r="13" spans="2:18" ht="15" customHeight="1">
      <c r="B13" s="350" t="s">
        <v>198</v>
      </c>
      <c r="C13" s="351"/>
      <c r="D13" s="356" t="s">
        <v>342</v>
      </c>
      <c r="E13" s="356"/>
      <c r="F13" s="356"/>
      <c r="G13" s="356"/>
      <c r="H13" s="356"/>
      <c r="I13" s="218">
        <f>IF(D13&lt;&gt;"",IF(OR(K13="NO",K13="SI",K13="Seleccione"),1,0),0)</f>
        <v>1</v>
      </c>
      <c r="J13" s="206" t="str">
        <f t="shared" ref="J13:J45" si="0">IF(D13="",0,K13)</f>
        <v>Seleccione</v>
      </c>
      <c r="K13" s="225" t="s">
        <v>5</v>
      </c>
      <c r="L13" s="33"/>
    </row>
    <row r="14" spans="2:18" ht="15.6">
      <c r="B14" s="352"/>
      <c r="C14" s="353"/>
      <c r="D14" s="357" t="s">
        <v>341</v>
      </c>
      <c r="E14" s="357"/>
      <c r="F14" s="357"/>
      <c r="G14" s="357"/>
      <c r="H14" s="357"/>
      <c r="I14" s="219">
        <f t="shared" ref="I14:I45" si="1">IF(D14&lt;&gt;"",IF(OR(K14="NO",K14="SI",K14="Seleccione"),1,0),0)</f>
        <v>1</v>
      </c>
      <c r="J14" s="206" t="str">
        <f t="shared" si="0"/>
        <v>Seleccione</v>
      </c>
      <c r="K14" s="223" t="s">
        <v>5</v>
      </c>
      <c r="L14" s="34"/>
    </row>
    <row r="15" spans="2:18" ht="15.6">
      <c r="B15" s="352"/>
      <c r="C15" s="353"/>
      <c r="D15" s="357" t="s">
        <v>343</v>
      </c>
      <c r="E15" s="357"/>
      <c r="F15" s="357"/>
      <c r="G15" s="357"/>
      <c r="H15" s="357"/>
      <c r="I15" s="219">
        <f t="shared" si="1"/>
        <v>1</v>
      </c>
      <c r="J15" s="206" t="str">
        <f t="shared" si="0"/>
        <v>Seleccione</v>
      </c>
      <c r="K15" s="223" t="s">
        <v>5</v>
      </c>
      <c r="L15" s="34"/>
    </row>
    <row r="16" spans="2:18" ht="15.6">
      <c r="B16" s="352"/>
      <c r="C16" s="353"/>
      <c r="D16" s="357" t="s">
        <v>344</v>
      </c>
      <c r="E16" s="357"/>
      <c r="F16" s="357"/>
      <c r="G16" s="357"/>
      <c r="H16" s="357"/>
      <c r="I16" s="219">
        <f t="shared" si="1"/>
        <v>1</v>
      </c>
      <c r="J16" s="206" t="str">
        <f t="shared" si="0"/>
        <v>Seleccione</v>
      </c>
      <c r="K16" s="223" t="s">
        <v>5</v>
      </c>
      <c r="L16" s="34"/>
    </row>
    <row r="17" spans="2:12" ht="15.6">
      <c r="B17" s="352"/>
      <c r="C17" s="353"/>
      <c r="D17" s="357" t="s">
        <v>386</v>
      </c>
      <c r="E17" s="357"/>
      <c r="F17" s="357"/>
      <c r="G17" s="357"/>
      <c r="H17" s="357"/>
      <c r="I17" s="219">
        <f t="shared" si="1"/>
        <v>1</v>
      </c>
      <c r="J17" s="206" t="str">
        <f t="shared" si="0"/>
        <v>Seleccione</v>
      </c>
      <c r="K17" s="223" t="s">
        <v>5</v>
      </c>
      <c r="L17" s="34"/>
    </row>
    <row r="18" spans="2:12" ht="15.6">
      <c r="B18" s="352"/>
      <c r="C18" s="353"/>
      <c r="D18" s="357" t="s">
        <v>387</v>
      </c>
      <c r="E18" s="357"/>
      <c r="F18" s="357"/>
      <c r="G18" s="357"/>
      <c r="H18" s="357"/>
      <c r="I18" s="219">
        <f t="shared" si="1"/>
        <v>1</v>
      </c>
      <c r="J18" s="206" t="str">
        <f t="shared" si="0"/>
        <v>Seleccione</v>
      </c>
      <c r="K18" s="223" t="s">
        <v>5</v>
      </c>
      <c r="L18" s="34"/>
    </row>
    <row r="19" spans="2:12" ht="15.6">
      <c r="B19" s="352"/>
      <c r="C19" s="353"/>
      <c r="D19" s="357" t="s">
        <v>388</v>
      </c>
      <c r="E19" s="357"/>
      <c r="F19" s="357"/>
      <c r="G19" s="357"/>
      <c r="H19" s="357"/>
      <c r="I19" s="219">
        <f t="shared" si="1"/>
        <v>1</v>
      </c>
      <c r="J19" s="206" t="str">
        <f t="shared" si="0"/>
        <v>Seleccione</v>
      </c>
      <c r="K19" s="223" t="s">
        <v>5</v>
      </c>
      <c r="L19" s="34"/>
    </row>
    <row r="20" spans="2:12" ht="15.6">
      <c r="B20" s="352"/>
      <c r="C20" s="353"/>
      <c r="D20" s="357" t="s">
        <v>389</v>
      </c>
      <c r="E20" s="357"/>
      <c r="F20" s="357"/>
      <c r="G20" s="357"/>
      <c r="H20" s="357"/>
      <c r="I20" s="219">
        <f t="shared" si="1"/>
        <v>1</v>
      </c>
      <c r="J20" s="206" t="str">
        <f t="shared" si="0"/>
        <v>Seleccione</v>
      </c>
      <c r="K20" s="223" t="s">
        <v>5</v>
      </c>
      <c r="L20" s="34"/>
    </row>
    <row r="21" spans="2:12" ht="15.6">
      <c r="B21" s="352"/>
      <c r="C21" s="353"/>
      <c r="D21" s="357" t="s">
        <v>390</v>
      </c>
      <c r="E21" s="357"/>
      <c r="F21" s="357"/>
      <c r="G21" s="357"/>
      <c r="H21" s="357"/>
      <c r="I21" s="219">
        <f t="shared" si="1"/>
        <v>1</v>
      </c>
      <c r="J21" s="206" t="str">
        <f t="shared" si="0"/>
        <v>Seleccione</v>
      </c>
      <c r="K21" s="223" t="s">
        <v>5</v>
      </c>
      <c r="L21" s="34"/>
    </row>
    <row r="22" spans="2:12" ht="15.6">
      <c r="B22" s="352"/>
      <c r="C22" s="353"/>
      <c r="D22" s="357" t="s">
        <v>391</v>
      </c>
      <c r="E22" s="357"/>
      <c r="F22" s="357"/>
      <c r="G22" s="357"/>
      <c r="H22" s="357"/>
      <c r="I22" s="219">
        <f t="shared" si="1"/>
        <v>1</v>
      </c>
      <c r="J22" s="206" t="str">
        <f t="shared" si="0"/>
        <v>Seleccione</v>
      </c>
      <c r="K22" s="223" t="s">
        <v>5</v>
      </c>
      <c r="L22" s="34"/>
    </row>
    <row r="23" spans="2:12" ht="15.6">
      <c r="B23" s="352"/>
      <c r="C23" s="353"/>
      <c r="D23" s="357" t="s">
        <v>392</v>
      </c>
      <c r="E23" s="357"/>
      <c r="F23" s="357"/>
      <c r="G23" s="357"/>
      <c r="H23" s="357"/>
      <c r="I23" s="219">
        <f t="shared" si="1"/>
        <v>1</v>
      </c>
      <c r="J23" s="206" t="str">
        <f t="shared" si="0"/>
        <v>Seleccione</v>
      </c>
      <c r="K23" s="223" t="s">
        <v>5</v>
      </c>
      <c r="L23" s="34"/>
    </row>
    <row r="24" spans="2:12" ht="15.6">
      <c r="B24" s="352"/>
      <c r="C24" s="353"/>
      <c r="D24" s="366"/>
      <c r="E24" s="366"/>
      <c r="F24" s="366"/>
      <c r="G24" s="366"/>
      <c r="H24" s="366"/>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356" t="s">
        <v>393</v>
      </c>
      <c r="E26" s="356"/>
      <c r="F26" s="356"/>
      <c r="G26" s="356"/>
      <c r="H26" s="356"/>
      <c r="I26" s="218">
        <f t="shared" si="1"/>
        <v>1</v>
      </c>
      <c r="J26" s="206" t="str">
        <f t="shared" si="0"/>
        <v>Seleccione</v>
      </c>
      <c r="K26" s="225" t="s">
        <v>5</v>
      </c>
      <c r="L26" s="33"/>
    </row>
    <row r="27" spans="2:12" ht="14.85" customHeight="1">
      <c r="B27" s="352"/>
      <c r="C27" s="353"/>
      <c r="D27" s="357" t="s">
        <v>394</v>
      </c>
      <c r="E27" s="357"/>
      <c r="F27" s="357"/>
      <c r="G27" s="357"/>
      <c r="H27" s="357"/>
      <c r="I27" s="219">
        <f t="shared" si="1"/>
        <v>1</v>
      </c>
      <c r="J27" s="206" t="str">
        <f t="shared" si="0"/>
        <v>Seleccione</v>
      </c>
      <c r="K27" s="223" t="s">
        <v>5</v>
      </c>
      <c r="L27" s="34"/>
    </row>
    <row r="28" spans="2:12" ht="14.85" customHeight="1">
      <c r="B28" s="352"/>
      <c r="C28" s="353"/>
      <c r="D28" s="357" t="s">
        <v>395</v>
      </c>
      <c r="E28" s="357"/>
      <c r="F28" s="357"/>
      <c r="G28" s="357"/>
      <c r="H28" s="357"/>
      <c r="I28" s="219">
        <f t="shared" si="1"/>
        <v>1</v>
      </c>
      <c r="J28" s="206" t="str">
        <f t="shared" si="0"/>
        <v>Seleccione</v>
      </c>
      <c r="K28" s="223" t="s">
        <v>5</v>
      </c>
      <c r="L28" s="34"/>
    </row>
    <row r="29" spans="2:12" ht="15" customHeight="1">
      <c r="B29" s="352"/>
      <c r="C29" s="353"/>
      <c r="D29" s="357" t="s">
        <v>396</v>
      </c>
      <c r="E29" s="357"/>
      <c r="F29" s="357"/>
      <c r="G29" s="357"/>
      <c r="H29" s="357"/>
      <c r="I29" s="219">
        <f t="shared" si="1"/>
        <v>1</v>
      </c>
      <c r="J29" s="206" t="str">
        <f t="shared" si="0"/>
        <v>Seleccione</v>
      </c>
      <c r="K29" s="223" t="s">
        <v>5</v>
      </c>
      <c r="L29" s="34"/>
    </row>
    <row r="30" spans="2:12" ht="15.6">
      <c r="B30" s="352"/>
      <c r="C30" s="353"/>
      <c r="D30" s="366"/>
      <c r="E30" s="366"/>
      <c r="F30" s="366"/>
      <c r="G30" s="366"/>
      <c r="H30" s="366"/>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8" customHeight="1">
      <c r="B32" s="350" t="s">
        <v>261</v>
      </c>
      <c r="C32" s="351"/>
      <c r="D32" s="356" t="s">
        <v>397</v>
      </c>
      <c r="E32" s="356"/>
      <c r="F32" s="356"/>
      <c r="G32" s="356"/>
      <c r="H32" s="356"/>
      <c r="I32" s="218">
        <f t="shared" si="1"/>
        <v>1</v>
      </c>
      <c r="J32" s="206" t="str">
        <f t="shared" si="0"/>
        <v>Seleccione</v>
      </c>
      <c r="K32" s="225" t="s">
        <v>5</v>
      </c>
      <c r="L32" s="33"/>
    </row>
    <row r="33" spans="2:12" ht="19.350000000000001" customHeight="1">
      <c r="B33" s="352"/>
      <c r="C33" s="353"/>
      <c r="D33" s="357" t="s">
        <v>398</v>
      </c>
      <c r="E33" s="357"/>
      <c r="F33" s="357"/>
      <c r="G33" s="357"/>
      <c r="H33" s="357"/>
      <c r="I33" s="219">
        <f t="shared" si="1"/>
        <v>1</v>
      </c>
      <c r="J33" s="206" t="str">
        <f t="shared" si="0"/>
        <v>Seleccione</v>
      </c>
      <c r="K33" s="223" t="s">
        <v>5</v>
      </c>
      <c r="L33" s="34"/>
    </row>
    <row r="34" spans="2:12" ht="30" customHeight="1">
      <c r="B34" s="352"/>
      <c r="C34" s="353"/>
      <c r="D34" s="447" t="s">
        <v>399</v>
      </c>
      <c r="E34" s="447"/>
      <c r="F34" s="447"/>
      <c r="G34" s="447"/>
      <c r="H34" s="447"/>
      <c r="I34" s="219">
        <f t="shared" si="1"/>
        <v>1</v>
      </c>
      <c r="J34" s="206" t="str">
        <f t="shared" si="0"/>
        <v>Seleccione</v>
      </c>
      <c r="K34" s="223" t="s">
        <v>5</v>
      </c>
      <c r="L34" s="34"/>
    </row>
    <row r="35" spans="2:12" ht="19.350000000000001" customHeight="1">
      <c r="B35" s="352"/>
      <c r="C35" s="353"/>
      <c r="D35" s="357" t="s">
        <v>400</v>
      </c>
      <c r="E35" s="357"/>
      <c r="F35" s="357"/>
      <c r="G35" s="357"/>
      <c r="H35" s="357"/>
      <c r="I35" s="219">
        <f t="shared" si="1"/>
        <v>1</v>
      </c>
      <c r="J35" s="206" t="str">
        <f t="shared" si="0"/>
        <v>Seleccione</v>
      </c>
      <c r="K35" s="223" t="s">
        <v>5</v>
      </c>
      <c r="L35" s="34"/>
    </row>
    <row r="36" spans="2:12" ht="17.100000000000001" customHeight="1">
      <c r="B36" s="352"/>
      <c r="C36" s="353"/>
      <c r="D36" s="357" t="s">
        <v>401</v>
      </c>
      <c r="E36" s="357"/>
      <c r="F36" s="357"/>
      <c r="G36" s="357"/>
      <c r="H36" s="357"/>
      <c r="I36" s="219">
        <f t="shared" si="1"/>
        <v>1</v>
      </c>
      <c r="J36" s="206" t="str">
        <f t="shared" si="0"/>
        <v>Seleccione</v>
      </c>
      <c r="K36" s="223" t="s">
        <v>5</v>
      </c>
      <c r="L36" s="34"/>
    </row>
    <row r="37" spans="2:12" ht="19.350000000000001" customHeight="1">
      <c r="B37" s="352"/>
      <c r="C37" s="353"/>
      <c r="D37" s="357" t="s">
        <v>402</v>
      </c>
      <c r="E37" s="357"/>
      <c r="F37" s="357"/>
      <c r="G37" s="357"/>
      <c r="H37" s="357"/>
      <c r="I37" s="219">
        <f t="shared" si="1"/>
        <v>1</v>
      </c>
      <c r="J37" s="206" t="str">
        <f t="shared" si="0"/>
        <v>Seleccione</v>
      </c>
      <c r="K37" s="223" t="s">
        <v>5</v>
      </c>
      <c r="L37" s="34"/>
    </row>
    <row r="38" spans="2:12" ht="36" customHeight="1">
      <c r="B38" s="352"/>
      <c r="C38" s="353"/>
      <c r="D38" s="447" t="s">
        <v>403</v>
      </c>
      <c r="E38" s="447"/>
      <c r="F38" s="447"/>
      <c r="G38" s="447"/>
      <c r="H38" s="447"/>
      <c r="I38" s="219">
        <f t="shared" si="1"/>
        <v>1</v>
      </c>
      <c r="J38" s="206" t="str">
        <f t="shared" si="0"/>
        <v>Seleccione</v>
      </c>
      <c r="K38" s="223" t="s">
        <v>5</v>
      </c>
      <c r="L38" s="34"/>
    </row>
    <row r="39" spans="2:12" ht="21" customHeight="1">
      <c r="B39" s="352"/>
      <c r="C39" s="353"/>
      <c r="D39" s="357" t="s">
        <v>404</v>
      </c>
      <c r="E39" s="357"/>
      <c r="F39" s="357"/>
      <c r="G39" s="357"/>
      <c r="H39" s="357"/>
      <c r="I39" s="219">
        <f t="shared" si="1"/>
        <v>1</v>
      </c>
      <c r="J39" s="206" t="str">
        <f t="shared" si="0"/>
        <v>Seleccione</v>
      </c>
      <c r="K39" s="223" t="s">
        <v>5</v>
      </c>
      <c r="L39" s="34"/>
    </row>
    <row r="40" spans="2:12" ht="21" customHeight="1">
      <c r="B40" s="352"/>
      <c r="C40" s="353"/>
      <c r="D40" s="357" t="s">
        <v>405</v>
      </c>
      <c r="E40" s="357"/>
      <c r="F40" s="357"/>
      <c r="G40" s="357"/>
      <c r="H40" s="357"/>
      <c r="I40" s="219">
        <f t="shared" si="1"/>
        <v>1</v>
      </c>
      <c r="J40" s="206" t="str">
        <f t="shared" si="0"/>
        <v>Seleccione</v>
      </c>
      <c r="K40" s="223" t="s">
        <v>5</v>
      </c>
      <c r="L40" s="34"/>
    </row>
    <row r="41" spans="2:12" ht="18" customHeight="1">
      <c r="B41" s="352"/>
      <c r="C41" s="353"/>
      <c r="D41" s="357" t="s">
        <v>406</v>
      </c>
      <c r="E41" s="357"/>
      <c r="F41" s="357"/>
      <c r="G41" s="357"/>
      <c r="H41" s="357"/>
      <c r="I41" s="219">
        <f t="shared" si="1"/>
        <v>1</v>
      </c>
      <c r="J41" s="206" t="str">
        <f t="shared" si="0"/>
        <v>Seleccione</v>
      </c>
      <c r="K41" s="223" t="s">
        <v>5</v>
      </c>
      <c r="L41" s="34"/>
    </row>
    <row r="42" spans="2:12" ht="15" customHeight="1">
      <c r="B42" s="352"/>
      <c r="C42" s="353"/>
      <c r="D42" s="357" t="s">
        <v>407</v>
      </c>
      <c r="E42" s="357"/>
      <c r="F42" s="357"/>
      <c r="G42" s="357"/>
      <c r="H42" s="357"/>
      <c r="I42" s="219">
        <f t="shared" si="1"/>
        <v>1</v>
      </c>
      <c r="J42" s="206" t="str">
        <f t="shared" si="0"/>
        <v>Seleccione</v>
      </c>
      <c r="K42" s="223" t="s">
        <v>5</v>
      </c>
      <c r="L42" s="34"/>
    </row>
    <row r="43" spans="2:12" ht="15" customHeight="1">
      <c r="B43" s="352"/>
      <c r="C43" s="353"/>
      <c r="D43" s="357"/>
      <c r="E43" s="357"/>
      <c r="F43" s="357"/>
      <c r="G43" s="357"/>
      <c r="H43" s="357"/>
      <c r="I43" s="219">
        <f t="shared" si="1"/>
        <v>0</v>
      </c>
      <c r="J43" s="206">
        <f t="shared" si="0"/>
        <v>0</v>
      </c>
      <c r="K43" s="223" t="s">
        <v>5</v>
      </c>
      <c r="L43" s="34"/>
    </row>
    <row r="44" spans="2:12" ht="15" customHeight="1">
      <c r="B44" s="352"/>
      <c r="C44" s="353"/>
      <c r="D44" s="366"/>
      <c r="E44" s="366"/>
      <c r="F44" s="366"/>
      <c r="G44" s="366"/>
      <c r="H44" s="366"/>
      <c r="I44" s="219">
        <f t="shared" si="1"/>
        <v>0</v>
      </c>
      <c r="J44" s="206">
        <f t="shared" si="0"/>
        <v>0</v>
      </c>
      <c r="K44" s="223" t="s">
        <v>5</v>
      </c>
      <c r="L44" s="34"/>
    </row>
    <row r="45" spans="2:12" ht="20.100000000000001" customHeight="1" thickBot="1">
      <c r="B45" s="354"/>
      <c r="C45" s="355"/>
      <c r="D45" s="478"/>
      <c r="E45" s="478"/>
      <c r="F45" s="478"/>
      <c r="G45" s="478"/>
      <c r="H45" s="478"/>
      <c r="I45" s="220">
        <f t="shared" si="1"/>
        <v>0</v>
      </c>
      <c r="J45" s="206">
        <f t="shared" si="0"/>
        <v>0</v>
      </c>
      <c r="K45" s="224" t="s">
        <v>5</v>
      </c>
      <c r="L45" s="35"/>
    </row>
    <row r="46" spans="2:12" ht="14.45">
      <c r="B46" s="359"/>
      <c r="C46" s="359"/>
      <c r="D46" s="359"/>
      <c r="E46" s="359"/>
      <c r="F46" s="359"/>
      <c r="G46" s="359"/>
      <c r="H46" s="359"/>
      <c r="I46" s="359"/>
      <c r="J46" s="359"/>
      <c r="K46" s="359"/>
      <c r="L46" s="359"/>
    </row>
    <row r="47" spans="2:12" ht="16.350000000000001" customHeight="1">
      <c r="B47" s="113" t="s">
        <v>226</v>
      </c>
      <c r="C47" s="113" t="s">
        <v>227</v>
      </c>
      <c r="D47" s="400" t="s">
        <v>228</v>
      </c>
      <c r="E47" s="400"/>
      <c r="F47" s="400"/>
      <c r="G47" s="400"/>
      <c r="H47" s="400"/>
      <c r="I47" s="129"/>
      <c r="J47" s="129"/>
      <c r="K47" s="400" t="s">
        <v>229</v>
      </c>
      <c r="L47" s="400"/>
    </row>
    <row r="48" spans="2:12" ht="17.100000000000001" customHeight="1">
      <c r="B48" s="112"/>
      <c r="C48" s="114" t="str">
        <f>IF(B48=0," ",EDATE(B48,D48))</f>
        <v xml:space="preserve"> </v>
      </c>
      <c r="D48" s="401"/>
      <c r="E48" s="401"/>
      <c r="F48" s="401"/>
      <c r="G48" s="401"/>
      <c r="H48" s="401"/>
      <c r="I48" s="115"/>
      <c r="J48" s="115"/>
      <c r="K48" s="402" t="str">
        <f ca="1">IF(B48=0, " ", DATEDIF(B48,TODAY(),"m"))</f>
        <v xml:space="preserve"> </v>
      </c>
      <c r="L48" s="402"/>
    </row>
    <row r="49" spans="2:12" ht="17.100000000000001" customHeight="1" thickBot="1">
      <c r="B49" s="69"/>
      <c r="C49" s="69"/>
      <c r="D49" s="69"/>
      <c r="E49" s="69"/>
      <c r="F49" s="69"/>
      <c r="G49" s="69"/>
      <c r="H49" s="69"/>
      <c r="I49" s="163"/>
      <c r="J49" s="234"/>
      <c r="K49" s="69"/>
      <c r="L49" s="69"/>
    </row>
    <row r="50" spans="2:12" ht="16.350000000000001" customHeight="1">
      <c r="B50" s="350" t="s">
        <v>230</v>
      </c>
      <c r="C50" s="351"/>
      <c r="D50" s="351" t="s">
        <v>231</v>
      </c>
      <c r="E50" s="351"/>
      <c r="F50" s="351"/>
      <c r="G50" s="351"/>
      <c r="H50" s="351"/>
      <c r="I50" s="351"/>
      <c r="J50" s="351"/>
      <c r="K50" s="351"/>
      <c r="L50" s="383" t="s">
        <v>232</v>
      </c>
    </row>
    <row r="51" spans="2:12" ht="45" customHeight="1">
      <c r="B51" s="352"/>
      <c r="C51" s="353"/>
      <c r="D51" s="151" t="s">
        <v>233</v>
      </c>
      <c r="E51" s="151" t="s">
        <v>234</v>
      </c>
      <c r="F51" s="151" t="s">
        <v>235</v>
      </c>
      <c r="G51" s="151" t="s">
        <v>236</v>
      </c>
      <c r="H51" s="151" t="s">
        <v>237</v>
      </c>
      <c r="I51" s="29"/>
      <c r="J51" s="29"/>
      <c r="K51" s="151" t="s">
        <v>238</v>
      </c>
      <c r="L51" s="384"/>
    </row>
    <row r="52" spans="2:12" ht="47.85" customHeight="1">
      <c r="B52" s="467" t="s">
        <v>408</v>
      </c>
      <c r="C52" s="138" t="s">
        <v>409</v>
      </c>
      <c r="D52" s="55"/>
      <c r="E52" s="55"/>
      <c r="F52" s="55"/>
      <c r="G52" s="55"/>
      <c r="H52" s="55"/>
      <c r="I52" s="140"/>
      <c r="J52" s="140"/>
      <c r="K52" s="55"/>
      <c r="L52" s="34"/>
    </row>
    <row r="53" spans="2:12" ht="50.85" customHeight="1">
      <c r="B53" s="481"/>
      <c r="C53" s="138" t="s">
        <v>410</v>
      </c>
      <c r="D53" s="55"/>
      <c r="E53" s="55"/>
      <c r="F53" s="55"/>
      <c r="G53" s="55"/>
      <c r="H53" s="55"/>
      <c r="I53" s="55"/>
      <c r="J53" s="55"/>
      <c r="K53" s="55"/>
      <c r="L53" s="34"/>
    </row>
    <row r="54" spans="2:12" ht="50.85" customHeight="1">
      <c r="B54" s="481"/>
      <c r="C54" s="138" t="s">
        <v>411</v>
      </c>
      <c r="D54" s="55"/>
      <c r="E54" s="55"/>
      <c r="F54" s="55"/>
      <c r="G54" s="55"/>
      <c r="H54" s="55"/>
      <c r="I54" s="55"/>
      <c r="J54" s="55"/>
      <c r="K54" s="55"/>
      <c r="L54" s="34"/>
    </row>
    <row r="55" spans="2:12" ht="31.35" customHeight="1">
      <c r="B55" s="481"/>
      <c r="C55" s="159" t="s">
        <v>242</v>
      </c>
      <c r="D55" s="133" t="str">
        <f t="shared" ref="D55:E55" si="2">IFERROR((1-((ABS((D53-D52)-D54))/D52))," ")</f>
        <v xml:space="preserve"> </v>
      </c>
      <c r="E55" s="133" t="str">
        <f t="shared" si="2"/>
        <v xml:space="preserve"> </v>
      </c>
      <c r="F55" s="133" t="str">
        <f>IFERROR((1-((ABS((F53-F52)-F54))/F52))," ")</f>
        <v xml:space="preserve"> </v>
      </c>
      <c r="G55" s="133" t="str">
        <f t="shared" ref="G55:K55" si="3">IFERROR((1-((ABS((G53-G52)-G54))/G52))," ")</f>
        <v xml:space="preserve"> </v>
      </c>
      <c r="H55" s="133" t="str">
        <f t="shared" si="3"/>
        <v xml:space="preserve"> </v>
      </c>
      <c r="I55" s="133" t="str">
        <f t="shared" si="3"/>
        <v xml:space="preserve"> </v>
      </c>
      <c r="J55" s="133" t="str">
        <f t="shared" si="3"/>
        <v xml:space="preserve"> </v>
      </c>
      <c r="K55" s="133" t="str">
        <f t="shared" si="3"/>
        <v xml:space="preserve"> </v>
      </c>
      <c r="L55" s="34"/>
    </row>
    <row r="56" spans="2:12" ht="21.6" customHeight="1">
      <c r="B56" s="429" t="s">
        <v>245</v>
      </c>
      <c r="C56" s="430"/>
      <c r="D56" s="431"/>
      <c r="E56" s="431"/>
      <c r="F56" s="431"/>
      <c r="G56" s="431"/>
      <c r="H56" s="431"/>
      <c r="I56" s="431"/>
      <c r="J56" s="431"/>
      <c r="K56" s="431"/>
      <c r="L56" s="432"/>
    </row>
    <row r="57" spans="2:12" ht="45.6" customHeight="1" thickBot="1">
      <c r="B57" s="425" t="s">
        <v>246</v>
      </c>
      <c r="C57" s="426"/>
      <c r="D57" s="427" t="s">
        <v>412</v>
      </c>
      <c r="E57" s="427"/>
      <c r="F57" s="427"/>
      <c r="G57" s="427"/>
      <c r="H57" s="427"/>
      <c r="I57" s="427"/>
      <c r="J57" s="427"/>
      <c r="K57" s="427"/>
      <c r="L57" s="428"/>
    </row>
    <row r="58" spans="2:12" ht="12" customHeight="1" thickBot="1">
      <c r="B58" s="69"/>
      <c r="C58" s="69"/>
      <c r="D58" s="69"/>
      <c r="E58" s="69"/>
      <c r="F58" s="69"/>
      <c r="G58" s="69"/>
      <c r="H58" s="69"/>
      <c r="I58" s="69"/>
      <c r="J58" s="69"/>
      <c r="K58" s="69"/>
      <c r="L58" s="69"/>
    </row>
    <row r="59" spans="2:12" ht="16.350000000000001" customHeight="1">
      <c r="B59" s="350" t="s">
        <v>230</v>
      </c>
      <c r="C59" s="351"/>
      <c r="D59" s="351" t="s">
        <v>231</v>
      </c>
      <c r="E59" s="351"/>
      <c r="F59" s="351"/>
      <c r="G59" s="351"/>
      <c r="H59" s="351"/>
      <c r="I59" s="351"/>
      <c r="J59" s="351"/>
      <c r="K59" s="351"/>
      <c r="L59" s="383" t="s">
        <v>232</v>
      </c>
    </row>
    <row r="60" spans="2:12" ht="58.35" customHeight="1">
      <c r="B60" s="352"/>
      <c r="C60" s="353"/>
      <c r="D60" s="151" t="s">
        <v>233</v>
      </c>
      <c r="E60" s="151" t="s">
        <v>234</v>
      </c>
      <c r="F60" s="151" t="s">
        <v>235</v>
      </c>
      <c r="G60" s="151" t="s">
        <v>236</v>
      </c>
      <c r="H60" s="151" t="s">
        <v>237</v>
      </c>
      <c r="I60" s="151"/>
      <c r="J60" s="151"/>
      <c r="K60" s="151" t="s">
        <v>238</v>
      </c>
      <c r="L60" s="384"/>
    </row>
    <row r="61" spans="2:12" ht="30.95">
      <c r="B61" s="381" t="s">
        <v>413</v>
      </c>
      <c r="C61" s="138" t="s">
        <v>414</v>
      </c>
      <c r="D61" s="55"/>
      <c r="E61" s="55"/>
      <c r="F61" s="55"/>
      <c r="G61" s="55"/>
      <c r="H61" s="55"/>
      <c r="I61" s="55"/>
      <c r="J61" s="55"/>
      <c r="K61" s="55"/>
      <c r="L61" s="34"/>
    </row>
    <row r="62" spans="2:12" ht="15.6">
      <c r="B62" s="381"/>
      <c r="C62" s="138" t="s">
        <v>415</v>
      </c>
      <c r="D62" s="55"/>
      <c r="E62" s="55"/>
      <c r="F62" s="55"/>
      <c r="G62" s="55"/>
      <c r="H62" s="55"/>
      <c r="I62" s="55"/>
      <c r="J62" s="55"/>
      <c r="K62" s="55"/>
      <c r="L62" s="34"/>
    </row>
    <row r="63" spans="2:12" ht="15.95" thickBot="1">
      <c r="B63" s="382"/>
      <c r="C63" s="185" t="s">
        <v>242</v>
      </c>
      <c r="D63" s="187" t="str">
        <f>IFERROR(D61/D62," ")</f>
        <v xml:space="preserve"> </v>
      </c>
      <c r="E63" s="187" t="str">
        <f>IFERROR(E61/E62," ")</f>
        <v xml:space="preserve"> </v>
      </c>
      <c r="F63" s="187" t="str">
        <f t="shared" ref="F63:K63" si="4">IFERROR(F61/F62," ")</f>
        <v xml:space="preserve"> </v>
      </c>
      <c r="G63" s="187" t="str">
        <f t="shared" si="4"/>
        <v xml:space="preserve"> </v>
      </c>
      <c r="H63" s="187" t="str">
        <f t="shared" si="4"/>
        <v xml:space="preserve"> </v>
      </c>
      <c r="I63" s="187"/>
      <c r="J63" s="187"/>
      <c r="K63" s="187" t="str">
        <f t="shared" si="4"/>
        <v xml:space="preserve"> </v>
      </c>
      <c r="L63" s="72"/>
    </row>
    <row r="64" spans="2:12" ht="15.6">
      <c r="B64" s="479" t="s">
        <v>416</v>
      </c>
      <c r="C64" s="169" t="s">
        <v>417</v>
      </c>
      <c r="D64" s="260"/>
      <c r="E64" s="260"/>
      <c r="F64" s="260"/>
      <c r="G64" s="260"/>
      <c r="H64" s="260"/>
      <c r="I64" s="260"/>
      <c r="J64" s="260"/>
      <c r="K64" s="260"/>
      <c r="L64" s="33"/>
    </row>
    <row r="65" spans="2:14" ht="15.95" thickBot="1">
      <c r="B65" s="480"/>
      <c r="C65" s="168" t="s">
        <v>242</v>
      </c>
      <c r="D65" s="261">
        <f>IFERROR(D61*D64," ")</f>
        <v>0</v>
      </c>
      <c r="E65" s="261">
        <f t="shared" ref="E65:K65" si="5">IFERROR(E61*E64," ")</f>
        <v>0</v>
      </c>
      <c r="F65" s="261">
        <f t="shared" si="5"/>
        <v>0</v>
      </c>
      <c r="G65" s="261">
        <f t="shared" si="5"/>
        <v>0</v>
      </c>
      <c r="H65" s="261">
        <f t="shared" si="5"/>
        <v>0</v>
      </c>
      <c r="I65" s="261">
        <f t="shared" si="5"/>
        <v>0</v>
      </c>
      <c r="J65" s="261">
        <f t="shared" si="5"/>
        <v>0</v>
      </c>
      <c r="K65" s="261">
        <f t="shared" si="5"/>
        <v>0</v>
      </c>
      <c r="L65" s="35"/>
    </row>
    <row r="66" spans="2:14" ht="24" customHeight="1">
      <c r="B66" s="387" t="s">
        <v>245</v>
      </c>
      <c r="C66" s="388"/>
      <c r="D66" s="389"/>
      <c r="E66" s="389"/>
      <c r="F66" s="389"/>
      <c r="G66" s="389"/>
      <c r="H66" s="389"/>
      <c r="I66" s="389"/>
      <c r="J66" s="389"/>
      <c r="K66" s="389"/>
      <c r="L66" s="390"/>
    </row>
    <row r="67" spans="2:14" ht="45.6" customHeight="1" thickBot="1">
      <c r="B67" s="425" t="s">
        <v>246</v>
      </c>
      <c r="C67" s="426"/>
      <c r="D67" s="427" t="s">
        <v>466</v>
      </c>
      <c r="E67" s="427"/>
      <c r="F67" s="427"/>
      <c r="G67" s="427"/>
      <c r="H67" s="427"/>
      <c r="I67" s="427"/>
      <c r="J67" s="427"/>
      <c r="K67" s="427"/>
      <c r="L67" s="428"/>
    </row>
    <row r="68" spans="2:14" ht="20.100000000000001" customHeight="1">
      <c r="B68" s="527"/>
      <c r="C68" s="527"/>
      <c r="D68" s="527"/>
      <c r="E68" s="527"/>
      <c r="F68" s="527"/>
      <c r="G68" s="527"/>
      <c r="H68" s="527"/>
      <c r="I68" s="527"/>
      <c r="J68" s="527"/>
      <c r="K68" s="527"/>
      <c r="L68" s="527"/>
      <c r="M68" s="47"/>
    </row>
    <row r="69" spans="2:14" ht="16.350000000000001" customHeight="1">
      <c r="M69" s="68"/>
      <c r="N69" s="68"/>
    </row>
    <row r="70" spans="2:14" ht="15.6" customHeight="1">
      <c r="M70" s="68"/>
      <c r="N70" s="68"/>
    </row>
    <row r="71" spans="2:14" ht="14.45" hidden="1"/>
    <row r="72" spans="2:14" ht="15" thickBot="1"/>
    <row r="73" spans="2:14" ht="14.45">
      <c r="I73" s="32"/>
      <c r="J73" s="44"/>
    </row>
    <row r="74" spans="2:14" ht="14.45"/>
    <row r="75" spans="2:14" ht="14.45">
      <c r="I75" s="63"/>
      <c r="J75" s="44"/>
    </row>
    <row r="76" spans="2:14" ht="14.45"/>
    <row r="77" spans="2:14" ht="14.45"/>
    <row r="78" spans="2:14" ht="14.45"/>
    <row r="79" spans="2:14" ht="14.45"/>
    <row r="80" spans="2:14" ht="14.45"/>
    <row r="81" ht="14.45"/>
    <row r="82" ht="14.45"/>
    <row r="83" ht="14.45" hidden="1"/>
    <row r="84" ht="14.45" hidden="1"/>
    <row r="85" ht="14.45" hidden="1"/>
    <row r="86" ht="14.85" customHeight="1"/>
    <row r="87" ht="14.85" customHeight="1"/>
    <row r="88" ht="14.85" customHeight="1"/>
    <row r="89" ht="14.85" customHeight="1"/>
    <row r="90" ht="14.85" customHeight="1"/>
    <row r="91" ht="14.85" customHeight="1"/>
  </sheetData>
  <mergeCells count="72">
    <mergeCell ref="B56:C56"/>
    <mergeCell ref="D56:L56"/>
    <mergeCell ref="B57:C57"/>
    <mergeCell ref="D57:L57"/>
    <mergeCell ref="B68:L68"/>
    <mergeCell ref="B59:C60"/>
    <mergeCell ref="D59:K59"/>
    <mergeCell ref="L59:L60"/>
    <mergeCell ref="B61:B63"/>
    <mergeCell ref="B64:B65"/>
    <mergeCell ref="B66:C66"/>
    <mergeCell ref="D66:L66"/>
    <mergeCell ref="B67:C67"/>
    <mergeCell ref="D67:L67"/>
    <mergeCell ref="B50:C51"/>
    <mergeCell ref="D50:K50"/>
    <mergeCell ref="L50:L51"/>
    <mergeCell ref="B52:B55"/>
    <mergeCell ref="D45:H45"/>
    <mergeCell ref="B46:L46"/>
    <mergeCell ref="D47:H47"/>
    <mergeCell ref="K47:L47"/>
    <mergeCell ref="D48:H48"/>
    <mergeCell ref="K48:L48"/>
    <mergeCell ref="D31:H31"/>
    <mergeCell ref="B32:C45"/>
    <mergeCell ref="D32:H32"/>
    <mergeCell ref="D33:H33"/>
    <mergeCell ref="D34:H34"/>
    <mergeCell ref="D35:H35"/>
    <mergeCell ref="D36:H36"/>
    <mergeCell ref="D37:H37"/>
    <mergeCell ref="D38:H38"/>
    <mergeCell ref="D39:H39"/>
    <mergeCell ref="D40:H40"/>
    <mergeCell ref="D41:H41"/>
    <mergeCell ref="D42:H42"/>
    <mergeCell ref="D43:H43"/>
    <mergeCell ref="D44:H44"/>
    <mergeCell ref="D22:H22"/>
    <mergeCell ref="D23:H23"/>
    <mergeCell ref="D24:H24"/>
    <mergeCell ref="D25:H25"/>
    <mergeCell ref="B26:C31"/>
    <mergeCell ref="D26:H26"/>
    <mergeCell ref="D27:H27"/>
    <mergeCell ref="D28:H28"/>
    <mergeCell ref="D29:H29"/>
    <mergeCell ref="D30:H30"/>
    <mergeCell ref="B13:C25"/>
    <mergeCell ref="D13:H13"/>
    <mergeCell ref="D14:H14"/>
    <mergeCell ref="D15:H15"/>
    <mergeCell ref="D16:H16"/>
    <mergeCell ref="D17:H17"/>
    <mergeCell ref="D18:H18"/>
    <mergeCell ref="D19:H19"/>
    <mergeCell ref="D20:H20"/>
    <mergeCell ref="D21:H21"/>
    <mergeCell ref="B9:C9"/>
    <mergeCell ref="D9:L9"/>
    <mergeCell ref="B10:C10"/>
    <mergeCell ref="D10:L10"/>
    <mergeCell ref="B11:L11"/>
    <mergeCell ref="B12:H12"/>
    <mergeCell ref="B8:C8"/>
    <mergeCell ref="D8:L8"/>
    <mergeCell ref="B1:L1"/>
    <mergeCell ref="B2:L2"/>
    <mergeCell ref="B4:C4"/>
    <mergeCell ref="B5:C5"/>
    <mergeCell ref="B6:C6"/>
  </mergeCells>
  <conditionalFormatting sqref="D10:E10">
    <cfRule type="dataBar" priority="1">
      <dataBar>
        <cfvo type="num" val="0"/>
        <cfvo type="num" val="1"/>
        <color rgb="FF6DBEB5"/>
      </dataBar>
      <extLst>
        <ext xmlns:x14="http://schemas.microsoft.com/office/spreadsheetml/2009/9/main" uri="{B025F937-C7B1-47D3-B67F-A62EFF666E3E}">
          <x14:id>{46BA0D20-65CA-4EA0-90C0-651809CEA63E}</x14:id>
        </ext>
      </extLst>
    </cfRule>
  </conditionalFormatting>
  <dataValidations count="1">
    <dataValidation type="list" allowBlank="1" showInputMessage="1" showErrorMessage="1" sqref="K13:K45" xr:uid="{926AD737-9469-45D5-B4EB-F049A200B28F}">
      <formula1>"Seleccione, SI,NO, NoAplica"</formula1>
    </dataValidation>
  </dataValidations>
  <hyperlinks>
    <hyperlink ref="M56:N56" location="'2. Definamos '!A1" display="Volver" xr:uid="{CEAF2D2C-2015-4B4E-919C-FB469424B11E}"/>
    <hyperlink ref="M66:N66" location="'2. Definamos '!A1" display="Volver" xr:uid="{858DDF4A-832A-4708-9C1B-2F572E8EE241}"/>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46BA0D20-65CA-4EA0-90C0-651809CEA63E}">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27C6E-F8E5-4AE8-B27B-E9A68932BE10}">
  <sheetPr>
    <tabColor rgb="FFD0F1EF"/>
  </sheetPr>
  <dimension ref="A1:R89"/>
  <sheetViews>
    <sheetView showGridLines="0" topLeftCell="A48" zoomScale="52" zoomScaleNormal="123"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419</v>
      </c>
      <c r="E6" s="161"/>
      <c r="F6" s="61"/>
      <c r="G6" s="61"/>
      <c r="H6" s="61"/>
      <c r="I6" s="61"/>
      <c r="J6" s="61"/>
      <c r="K6" s="61"/>
      <c r="L6" s="62"/>
    </row>
    <row r="7" spans="2:18" ht="14.45"/>
    <row r="8" spans="2:18" ht="15" thickBot="1"/>
    <row r="9" spans="2:18" ht="16.350000000000001" customHeight="1">
      <c r="B9" s="406" t="s">
        <v>190</v>
      </c>
      <c r="C9" s="407"/>
      <c r="D9" s="472" t="s">
        <v>339</v>
      </c>
      <c r="E9" s="473"/>
      <c r="F9" s="473"/>
      <c r="G9" s="473"/>
      <c r="H9" s="473"/>
      <c r="I9" s="473"/>
      <c r="J9" s="473"/>
      <c r="K9" s="473"/>
      <c r="L9" s="474"/>
    </row>
    <row r="10" spans="2:18" ht="47.1" customHeight="1" thickBot="1">
      <c r="B10" s="408" t="s">
        <v>255</v>
      </c>
      <c r="C10" s="409"/>
      <c r="D10" s="483" t="s">
        <v>420</v>
      </c>
      <c r="E10" s="410"/>
      <c r="F10" s="410"/>
      <c r="G10" s="410"/>
      <c r="H10" s="410"/>
      <c r="I10" s="410"/>
      <c r="J10" s="410"/>
      <c r="K10" s="410"/>
      <c r="L10" s="411"/>
    </row>
    <row r="11" spans="2:18" ht="27" customHeight="1" thickBot="1">
      <c r="B11" s="412" t="s">
        <v>194</v>
      </c>
      <c r="C11" s="413"/>
      <c r="D11" s="414">
        <f>COUNTIF(J14:J43,"SI")/COUNTIF(I14:I43,1)</f>
        <v>0</v>
      </c>
      <c r="E11" s="348"/>
      <c r="F11" s="348"/>
      <c r="G11" s="348"/>
      <c r="H11" s="348"/>
      <c r="I11" s="348"/>
      <c r="J11" s="348"/>
      <c r="K11" s="348"/>
      <c r="L11" s="349"/>
      <c r="N11" s="65">
        <f>D11</f>
        <v>0</v>
      </c>
    </row>
    <row r="12" spans="2:18" ht="8.1" customHeight="1" thickBot="1">
      <c r="B12" s="359"/>
      <c r="C12" s="359"/>
      <c r="D12" s="359"/>
      <c r="E12" s="359"/>
      <c r="F12" s="359"/>
      <c r="G12" s="359"/>
      <c r="H12" s="359"/>
      <c r="I12" s="359"/>
      <c r="J12" s="359"/>
      <c r="K12" s="359"/>
      <c r="L12" s="359"/>
    </row>
    <row r="13" spans="2:18" ht="15.95" thickBot="1">
      <c r="B13" s="441" t="s">
        <v>195</v>
      </c>
      <c r="C13" s="442"/>
      <c r="D13" s="442"/>
      <c r="E13" s="442"/>
      <c r="F13" s="442"/>
      <c r="G13" s="442"/>
      <c r="H13" s="443"/>
      <c r="I13" s="70"/>
      <c r="J13" s="70"/>
      <c r="K13" s="30" t="s">
        <v>196</v>
      </c>
      <c r="L13" s="31" t="s">
        <v>197</v>
      </c>
    </row>
    <row r="14" spans="2:18" ht="15" customHeight="1">
      <c r="B14" s="350" t="s">
        <v>198</v>
      </c>
      <c r="C14" s="351"/>
      <c r="D14" s="356" t="s">
        <v>342</v>
      </c>
      <c r="E14" s="356"/>
      <c r="F14" s="356"/>
      <c r="G14" s="356"/>
      <c r="H14" s="356"/>
      <c r="I14" s="218">
        <f>IF(D14&lt;&gt;"",IF(OR(K14="NO",K14="SI",K14="Seleccione"),1,0),0)</f>
        <v>1</v>
      </c>
      <c r="J14" s="206" t="str">
        <f t="shared" ref="J14:J43" si="0">IF(D14="",0,K14)</f>
        <v>Seleccione</v>
      </c>
      <c r="K14" s="225" t="s">
        <v>5</v>
      </c>
      <c r="L14" s="33"/>
    </row>
    <row r="15" spans="2:18" ht="15" customHeight="1">
      <c r="B15" s="352"/>
      <c r="C15" s="353"/>
      <c r="D15" s="357" t="s">
        <v>341</v>
      </c>
      <c r="E15" s="357"/>
      <c r="F15" s="357"/>
      <c r="G15" s="357"/>
      <c r="H15" s="357"/>
      <c r="I15" s="219">
        <f t="shared" ref="I15:I43" si="1">IF(D15&lt;&gt;"",IF(OR(K15="NO",K15="SI",K15="Seleccione"),1,0),0)</f>
        <v>1</v>
      </c>
      <c r="J15" s="206" t="str">
        <f t="shared" si="0"/>
        <v>Seleccione</v>
      </c>
      <c r="K15" s="223" t="s">
        <v>5</v>
      </c>
      <c r="L15" s="34"/>
    </row>
    <row r="16" spans="2:18" ht="15" customHeight="1">
      <c r="B16" s="352"/>
      <c r="C16" s="353"/>
      <c r="D16" s="357" t="s">
        <v>343</v>
      </c>
      <c r="E16" s="357"/>
      <c r="F16" s="357"/>
      <c r="G16" s="357"/>
      <c r="H16" s="357"/>
      <c r="I16" s="219">
        <f t="shared" si="1"/>
        <v>1</v>
      </c>
      <c r="J16" s="206" t="str">
        <f t="shared" si="0"/>
        <v>Seleccione</v>
      </c>
      <c r="K16" s="223" t="s">
        <v>5</v>
      </c>
      <c r="L16" s="34"/>
    </row>
    <row r="17" spans="2:12" ht="15" customHeight="1">
      <c r="B17" s="352"/>
      <c r="C17" s="353"/>
      <c r="D17" s="357" t="s">
        <v>344</v>
      </c>
      <c r="E17" s="357"/>
      <c r="F17" s="357"/>
      <c r="G17" s="357"/>
      <c r="H17" s="357"/>
      <c r="I17" s="219">
        <f t="shared" si="1"/>
        <v>1</v>
      </c>
      <c r="J17" s="206" t="str">
        <f t="shared" si="0"/>
        <v>Seleccione</v>
      </c>
      <c r="K17" s="223" t="s">
        <v>5</v>
      </c>
      <c r="L17" s="34"/>
    </row>
    <row r="18" spans="2:12" ht="15" customHeight="1">
      <c r="B18" s="352"/>
      <c r="C18" s="353"/>
      <c r="D18" s="357" t="s">
        <v>386</v>
      </c>
      <c r="E18" s="357"/>
      <c r="F18" s="357"/>
      <c r="G18" s="357"/>
      <c r="H18" s="357"/>
      <c r="I18" s="219">
        <f t="shared" si="1"/>
        <v>1</v>
      </c>
      <c r="J18" s="206" t="str">
        <f t="shared" si="0"/>
        <v>Seleccione</v>
      </c>
      <c r="K18" s="223" t="s">
        <v>5</v>
      </c>
      <c r="L18" s="34"/>
    </row>
    <row r="19" spans="2:12" ht="15.6">
      <c r="B19" s="352"/>
      <c r="C19" s="353"/>
      <c r="D19" s="357" t="s">
        <v>387</v>
      </c>
      <c r="E19" s="357"/>
      <c r="F19" s="357"/>
      <c r="G19" s="357"/>
      <c r="H19" s="357"/>
      <c r="I19" s="219">
        <f t="shared" si="1"/>
        <v>1</v>
      </c>
      <c r="J19" s="206" t="str">
        <f t="shared" si="0"/>
        <v>Seleccione</v>
      </c>
      <c r="K19" s="223" t="s">
        <v>5</v>
      </c>
      <c r="L19" s="34"/>
    </row>
    <row r="20" spans="2:12" ht="15.6">
      <c r="B20" s="352"/>
      <c r="C20" s="353"/>
      <c r="D20" s="357" t="s">
        <v>390</v>
      </c>
      <c r="E20" s="357"/>
      <c r="F20" s="357"/>
      <c r="G20" s="357"/>
      <c r="H20" s="357"/>
      <c r="I20" s="219">
        <f t="shared" si="1"/>
        <v>1</v>
      </c>
      <c r="J20" s="206" t="str">
        <f t="shared" si="0"/>
        <v>Seleccione</v>
      </c>
      <c r="K20" s="223" t="s">
        <v>5</v>
      </c>
      <c r="L20" s="34"/>
    </row>
    <row r="21" spans="2:12" ht="15.6">
      <c r="B21" s="352"/>
      <c r="C21" s="353"/>
      <c r="D21" s="357" t="s">
        <v>421</v>
      </c>
      <c r="E21" s="357"/>
      <c r="F21" s="357"/>
      <c r="G21" s="357"/>
      <c r="H21" s="357"/>
      <c r="I21" s="219">
        <f t="shared" si="1"/>
        <v>1</v>
      </c>
      <c r="J21" s="206" t="str">
        <f t="shared" si="0"/>
        <v>Seleccione</v>
      </c>
      <c r="K21" s="223" t="s">
        <v>5</v>
      </c>
      <c r="L21" s="34"/>
    </row>
    <row r="22" spans="2:12" ht="15" customHeight="1">
      <c r="B22" s="352"/>
      <c r="C22" s="353"/>
      <c r="D22" s="357" t="s">
        <v>392</v>
      </c>
      <c r="E22" s="357"/>
      <c r="F22" s="357"/>
      <c r="G22" s="357"/>
      <c r="H22" s="357"/>
      <c r="I22" s="219">
        <f t="shared" si="1"/>
        <v>1</v>
      </c>
      <c r="J22" s="206" t="str">
        <f t="shared" si="0"/>
        <v>Seleccione</v>
      </c>
      <c r="K22" s="223" t="s">
        <v>5</v>
      </c>
      <c r="L22" s="34"/>
    </row>
    <row r="23" spans="2:12" ht="15" customHeight="1">
      <c r="B23" s="352"/>
      <c r="C23" s="353"/>
      <c r="D23" s="357"/>
      <c r="E23" s="357"/>
      <c r="F23" s="357"/>
      <c r="G23" s="357"/>
      <c r="H23" s="357"/>
      <c r="I23" s="219">
        <f t="shared" si="1"/>
        <v>0</v>
      </c>
      <c r="J23" s="206">
        <f t="shared" si="0"/>
        <v>0</v>
      </c>
      <c r="K23" s="223" t="s">
        <v>5</v>
      </c>
      <c r="L23" s="34"/>
    </row>
    <row r="24" spans="2:12" ht="15" customHeight="1">
      <c r="B24" s="352"/>
      <c r="C24" s="353"/>
      <c r="D24" s="357"/>
      <c r="E24" s="357"/>
      <c r="F24" s="357"/>
      <c r="G24" s="357"/>
      <c r="H24" s="357"/>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461" t="s">
        <v>393</v>
      </c>
      <c r="E26" s="461"/>
      <c r="F26" s="461"/>
      <c r="G26" s="461"/>
      <c r="H26" s="461"/>
      <c r="I26" s="218">
        <f t="shared" si="1"/>
        <v>1</v>
      </c>
      <c r="J26" s="206" t="str">
        <f t="shared" si="0"/>
        <v>Seleccione</v>
      </c>
      <c r="K26" s="225" t="s">
        <v>5</v>
      </c>
      <c r="L26" s="33"/>
    </row>
    <row r="27" spans="2:12" ht="15.6">
      <c r="B27" s="352"/>
      <c r="C27" s="353"/>
      <c r="D27" s="447" t="s">
        <v>422</v>
      </c>
      <c r="E27" s="447"/>
      <c r="F27" s="447"/>
      <c r="G27" s="447"/>
      <c r="H27" s="447"/>
      <c r="I27" s="219">
        <f t="shared" si="1"/>
        <v>1</v>
      </c>
      <c r="J27" s="206" t="str">
        <f t="shared" si="0"/>
        <v>Seleccione</v>
      </c>
      <c r="K27" s="223" t="s">
        <v>5</v>
      </c>
      <c r="L27" s="34"/>
    </row>
    <row r="28" spans="2:12" ht="15.6" customHeight="1">
      <c r="B28" s="352"/>
      <c r="C28" s="353"/>
      <c r="D28" s="447" t="s">
        <v>394</v>
      </c>
      <c r="E28" s="447"/>
      <c r="F28" s="447"/>
      <c r="G28" s="447"/>
      <c r="H28" s="447"/>
      <c r="I28" s="219">
        <f t="shared" si="1"/>
        <v>1</v>
      </c>
      <c r="J28" s="206" t="str">
        <f t="shared" si="0"/>
        <v>Seleccione</v>
      </c>
      <c r="K28" s="223" t="s">
        <v>5</v>
      </c>
      <c r="L28" s="34"/>
    </row>
    <row r="29" spans="2:12" ht="15" customHeight="1">
      <c r="B29" s="352"/>
      <c r="C29" s="353"/>
      <c r="D29" s="357" t="s">
        <v>395</v>
      </c>
      <c r="E29" s="357"/>
      <c r="F29" s="357"/>
      <c r="G29" s="357"/>
      <c r="H29" s="357"/>
      <c r="I29" s="219">
        <f t="shared" si="1"/>
        <v>1</v>
      </c>
      <c r="J29" s="206" t="str">
        <f t="shared" si="0"/>
        <v>Seleccione</v>
      </c>
      <c r="K29" s="223" t="s">
        <v>5</v>
      </c>
      <c r="L29" s="34"/>
    </row>
    <row r="30" spans="2:12" ht="15" customHeight="1">
      <c r="B30" s="352"/>
      <c r="C30" s="353"/>
      <c r="D30" s="357"/>
      <c r="E30" s="357"/>
      <c r="F30" s="357"/>
      <c r="G30" s="357"/>
      <c r="H30" s="357"/>
      <c r="I30" s="219">
        <f t="shared" si="1"/>
        <v>0</v>
      </c>
      <c r="J30" s="206">
        <f t="shared" si="0"/>
        <v>0</v>
      </c>
      <c r="K30" s="223" t="s">
        <v>5</v>
      </c>
      <c r="L30" s="34"/>
    </row>
    <row r="31" spans="2:12" ht="15.95" thickBot="1">
      <c r="B31" s="354"/>
      <c r="C31" s="355"/>
      <c r="D31" s="484"/>
      <c r="E31" s="484"/>
      <c r="F31" s="484"/>
      <c r="G31" s="484"/>
      <c r="H31" s="484"/>
      <c r="I31" s="220">
        <f t="shared" si="1"/>
        <v>0</v>
      </c>
      <c r="J31" s="206">
        <f t="shared" si="0"/>
        <v>0</v>
      </c>
      <c r="K31" s="224" t="s">
        <v>5</v>
      </c>
      <c r="L31" s="35"/>
    </row>
    <row r="32" spans="2:12" ht="15" customHeight="1">
      <c r="B32" s="350" t="s">
        <v>261</v>
      </c>
      <c r="C32" s="351"/>
      <c r="D32" s="356" t="s">
        <v>423</v>
      </c>
      <c r="E32" s="356"/>
      <c r="F32" s="356"/>
      <c r="G32" s="356"/>
      <c r="H32" s="356"/>
      <c r="I32" s="218">
        <f t="shared" si="1"/>
        <v>1</v>
      </c>
      <c r="J32" s="206" t="str">
        <f t="shared" si="0"/>
        <v>Seleccione</v>
      </c>
      <c r="K32" s="225" t="s">
        <v>5</v>
      </c>
      <c r="L32" s="33"/>
    </row>
    <row r="33" spans="2:12" ht="15.6">
      <c r="B33" s="352"/>
      <c r="C33" s="353"/>
      <c r="D33" s="357" t="s">
        <v>424</v>
      </c>
      <c r="E33" s="357"/>
      <c r="F33" s="357"/>
      <c r="G33" s="357"/>
      <c r="H33" s="357"/>
      <c r="I33" s="219">
        <f t="shared" si="1"/>
        <v>1</v>
      </c>
      <c r="J33" s="206" t="str">
        <f t="shared" si="0"/>
        <v>Seleccione</v>
      </c>
      <c r="K33" s="223" t="s">
        <v>5</v>
      </c>
      <c r="L33" s="34"/>
    </row>
    <row r="34" spans="2:12" ht="15.6">
      <c r="B34" s="352"/>
      <c r="C34" s="353"/>
      <c r="D34" s="357" t="s">
        <v>425</v>
      </c>
      <c r="E34" s="357"/>
      <c r="F34" s="357"/>
      <c r="G34" s="357"/>
      <c r="H34" s="357"/>
      <c r="I34" s="219">
        <f t="shared" si="1"/>
        <v>1</v>
      </c>
      <c r="J34" s="206" t="str">
        <f t="shared" si="0"/>
        <v>Seleccione</v>
      </c>
      <c r="K34" s="223" t="s">
        <v>5</v>
      </c>
      <c r="L34" s="34"/>
    </row>
    <row r="35" spans="2:12" ht="15.6">
      <c r="B35" s="352"/>
      <c r="C35" s="353"/>
      <c r="D35" s="357" t="s">
        <v>426</v>
      </c>
      <c r="E35" s="357"/>
      <c r="F35" s="357"/>
      <c r="G35" s="357"/>
      <c r="H35" s="357"/>
      <c r="I35" s="219">
        <f t="shared" si="1"/>
        <v>1</v>
      </c>
      <c r="J35" s="206" t="str">
        <f t="shared" si="0"/>
        <v>Seleccione</v>
      </c>
      <c r="K35" s="223" t="s">
        <v>5</v>
      </c>
      <c r="L35" s="34"/>
    </row>
    <row r="36" spans="2:12" ht="15.6">
      <c r="B36" s="352"/>
      <c r="C36" s="353"/>
      <c r="D36" s="357" t="s">
        <v>427</v>
      </c>
      <c r="E36" s="357"/>
      <c r="F36" s="357"/>
      <c r="G36" s="357"/>
      <c r="H36" s="357"/>
      <c r="I36" s="219">
        <f t="shared" si="1"/>
        <v>1</v>
      </c>
      <c r="J36" s="206" t="str">
        <f t="shared" si="0"/>
        <v>Seleccione</v>
      </c>
      <c r="K36" s="223" t="s">
        <v>5</v>
      </c>
      <c r="L36" s="34"/>
    </row>
    <row r="37" spans="2:12" ht="29.85" customHeight="1">
      <c r="B37" s="352"/>
      <c r="C37" s="353"/>
      <c r="D37" s="447" t="s">
        <v>428</v>
      </c>
      <c r="E37" s="447"/>
      <c r="F37" s="447"/>
      <c r="G37" s="447"/>
      <c r="H37" s="447"/>
      <c r="I37" s="219">
        <f t="shared" si="1"/>
        <v>1</v>
      </c>
      <c r="J37" s="206" t="str">
        <f t="shared" si="0"/>
        <v>Seleccione</v>
      </c>
      <c r="K37" s="223" t="s">
        <v>5</v>
      </c>
      <c r="L37" s="34"/>
    </row>
    <row r="38" spans="2:12" ht="15.6">
      <c r="B38" s="352"/>
      <c r="C38" s="353"/>
      <c r="D38" s="357" t="s">
        <v>429</v>
      </c>
      <c r="E38" s="357"/>
      <c r="F38" s="357"/>
      <c r="G38" s="357"/>
      <c r="H38" s="357"/>
      <c r="I38" s="219">
        <f t="shared" si="1"/>
        <v>1</v>
      </c>
      <c r="J38" s="206" t="str">
        <f t="shared" si="0"/>
        <v>Seleccione</v>
      </c>
      <c r="K38" s="223" t="s">
        <v>5</v>
      </c>
      <c r="L38" s="34"/>
    </row>
    <row r="39" spans="2:12" ht="15.6">
      <c r="B39" s="352"/>
      <c r="C39" s="353"/>
      <c r="D39" s="357" t="s">
        <v>430</v>
      </c>
      <c r="E39" s="357"/>
      <c r="F39" s="357"/>
      <c r="G39" s="357"/>
      <c r="H39" s="357"/>
      <c r="I39" s="219">
        <f t="shared" si="1"/>
        <v>1</v>
      </c>
      <c r="J39" s="206" t="str">
        <f t="shared" si="0"/>
        <v>Seleccione</v>
      </c>
      <c r="K39" s="223" t="s">
        <v>5</v>
      </c>
      <c r="L39" s="34"/>
    </row>
    <row r="40" spans="2:12" ht="15.6">
      <c r="B40" s="352"/>
      <c r="C40" s="353"/>
      <c r="D40" s="357" t="s">
        <v>431</v>
      </c>
      <c r="E40" s="357"/>
      <c r="F40" s="357"/>
      <c r="G40" s="357"/>
      <c r="H40" s="357"/>
      <c r="I40" s="219">
        <f t="shared" si="1"/>
        <v>1</v>
      </c>
      <c r="J40" s="206" t="str">
        <f t="shared" si="0"/>
        <v>Seleccione</v>
      </c>
      <c r="K40" s="223" t="s">
        <v>5</v>
      </c>
      <c r="L40" s="34"/>
    </row>
    <row r="41" spans="2:12" ht="16.350000000000001" customHeight="1">
      <c r="B41" s="352"/>
      <c r="C41" s="353"/>
      <c r="D41" s="357" t="s">
        <v>432</v>
      </c>
      <c r="E41" s="357"/>
      <c r="F41" s="357"/>
      <c r="G41" s="357"/>
      <c r="H41" s="357"/>
      <c r="I41" s="219">
        <f t="shared" si="1"/>
        <v>1</v>
      </c>
      <c r="J41" s="206" t="str">
        <f t="shared" si="0"/>
        <v>Seleccione</v>
      </c>
      <c r="K41" s="223" t="s">
        <v>5</v>
      </c>
      <c r="L41" s="34"/>
    </row>
    <row r="42" spans="2:12" ht="15.6">
      <c r="B42" s="352"/>
      <c r="C42" s="353"/>
      <c r="D42" s="357" t="s">
        <v>433</v>
      </c>
      <c r="E42" s="357"/>
      <c r="F42" s="357"/>
      <c r="G42" s="357"/>
      <c r="H42" s="357"/>
      <c r="I42" s="219">
        <f t="shared" si="1"/>
        <v>1</v>
      </c>
      <c r="J42" s="206" t="str">
        <f t="shared" si="0"/>
        <v>Seleccione</v>
      </c>
      <c r="K42" s="223" t="s">
        <v>5</v>
      </c>
      <c r="L42" s="34"/>
    </row>
    <row r="43" spans="2:12" ht="15.95" thickBot="1">
      <c r="B43" s="354"/>
      <c r="C43" s="355"/>
      <c r="D43" s="358" t="s">
        <v>434</v>
      </c>
      <c r="E43" s="358"/>
      <c r="F43" s="358"/>
      <c r="G43" s="358"/>
      <c r="H43" s="358"/>
      <c r="I43" s="220">
        <f t="shared" si="1"/>
        <v>1</v>
      </c>
      <c r="J43" s="206" t="str">
        <f t="shared" si="0"/>
        <v>Seleccione</v>
      </c>
      <c r="K43" s="224" t="s">
        <v>5</v>
      </c>
      <c r="L43" s="35"/>
    </row>
    <row r="44" spans="2:12" ht="14.45">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24"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350" t="s">
        <v>230</v>
      </c>
      <c r="C48" s="351"/>
      <c r="D48" s="351" t="s">
        <v>231</v>
      </c>
      <c r="E48" s="351"/>
      <c r="F48" s="351"/>
      <c r="G48" s="351"/>
      <c r="H48" s="351"/>
      <c r="I48" s="351"/>
      <c r="J48" s="351"/>
      <c r="K48" s="351"/>
      <c r="L48" s="383" t="s">
        <v>232</v>
      </c>
    </row>
    <row r="49" spans="2:14" ht="58.35" customHeight="1">
      <c r="B49" s="352"/>
      <c r="C49" s="353"/>
      <c r="D49" s="151" t="s">
        <v>233</v>
      </c>
      <c r="E49" s="151" t="s">
        <v>234</v>
      </c>
      <c r="F49" s="151" t="s">
        <v>235</v>
      </c>
      <c r="G49" s="151" t="s">
        <v>236</v>
      </c>
      <c r="H49" s="151" t="s">
        <v>237</v>
      </c>
      <c r="I49" s="151"/>
      <c r="J49" s="151"/>
      <c r="K49" s="151" t="s">
        <v>238</v>
      </c>
      <c r="L49" s="384"/>
    </row>
    <row r="50" spans="2:14" ht="30.95">
      <c r="B50" s="381" t="s">
        <v>413</v>
      </c>
      <c r="C50" s="138" t="s">
        <v>414</v>
      </c>
      <c r="D50" s="55"/>
      <c r="E50" s="55"/>
      <c r="F50" s="55"/>
      <c r="G50" s="55"/>
      <c r="H50" s="55"/>
      <c r="I50" s="55"/>
      <c r="J50" s="55"/>
      <c r="K50" s="55"/>
      <c r="L50" s="34"/>
    </row>
    <row r="51" spans="2:14" ht="15.6">
      <c r="B51" s="381"/>
      <c r="C51" s="138" t="s">
        <v>415</v>
      </c>
      <c r="D51" s="55"/>
      <c r="E51" s="55"/>
      <c r="F51" s="55"/>
      <c r="G51" s="55"/>
      <c r="H51" s="55"/>
      <c r="I51" s="55"/>
      <c r="J51" s="55"/>
      <c r="K51" s="55"/>
      <c r="L51" s="34"/>
    </row>
    <row r="52" spans="2:14" ht="15.95" thickBot="1">
      <c r="B52" s="382"/>
      <c r="C52" s="185" t="s">
        <v>242</v>
      </c>
      <c r="D52" s="187" t="str">
        <f>IFERROR(D50/D51," ")</f>
        <v xml:space="preserve"> </v>
      </c>
      <c r="E52" s="187" t="str">
        <f>IFERROR(E50/E51," ")</f>
        <v xml:space="preserve"> </v>
      </c>
      <c r="F52" s="187" t="str">
        <f t="shared" ref="F52:K52" si="2">IFERROR(F50/F51," ")</f>
        <v xml:space="preserve"> </v>
      </c>
      <c r="G52" s="187" t="str">
        <f t="shared" si="2"/>
        <v xml:space="preserve"> </v>
      </c>
      <c r="H52" s="187" t="str">
        <f t="shared" si="2"/>
        <v xml:space="preserve"> </v>
      </c>
      <c r="I52" s="187"/>
      <c r="J52" s="187"/>
      <c r="K52" s="187" t="str">
        <f t="shared" si="2"/>
        <v xml:space="preserve"> </v>
      </c>
      <c r="L52" s="72"/>
    </row>
    <row r="53" spans="2:14" ht="15.6">
      <c r="B53" s="479" t="s">
        <v>416</v>
      </c>
      <c r="C53" s="169" t="s">
        <v>417</v>
      </c>
      <c r="D53" s="260"/>
      <c r="E53" s="260"/>
      <c r="F53" s="260"/>
      <c r="G53" s="260"/>
      <c r="H53" s="260"/>
      <c r="I53" s="260"/>
      <c r="J53" s="260"/>
      <c r="K53" s="260"/>
      <c r="L53" s="33"/>
    </row>
    <row r="54" spans="2:14" ht="15.95" thickBot="1">
      <c r="B54" s="480"/>
      <c r="C54" s="168" t="s">
        <v>242</v>
      </c>
      <c r="D54" s="261">
        <f>IFERROR(D50*D53," ")</f>
        <v>0</v>
      </c>
      <c r="E54" s="261">
        <f t="shared" ref="E54:K54" si="3">IFERROR(E50*E53," ")</f>
        <v>0</v>
      </c>
      <c r="F54" s="261">
        <f t="shared" si="3"/>
        <v>0</v>
      </c>
      <c r="G54" s="261">
        <f t="shared" si="3"/>
        <v>0</v>
      </c>
      <c r="H54" s="261">
        <f t="shared" si="3"/>
        <v>0</v>
      </c>
      <c r="I54" s="261">
        <f t="shared" si="3"/>
        <v>0</v>
      </c>
      <c r="J54" s="261">
        <f t="shared" si="3"/>
        <v>0</v>
      </c>
      <c r="K54" s="261">
        <f t="shared" si="3"/>
        <v>0</v>
      </c>
      <c r="L54" s="35"/>
    </row>
    <row r="55" spans="2:14" ht="24" customHeight="1">
      <c r="B55" s="387" t="s">
        <v>245</v>
      </c>
      <c r="C55" s="388"/>
      <c r="D55" s="389"/>
      <c r="E55" s="389"/>
      <c r="F55" s="389"/>
      <c r="G55" s="389"/>
      <c r="H55" s="389"/>
      <c r="I55" s="389"/>
      <c r="J55" s="389"/>
      <c r="K55" s="389"/>
      <c r="L55" s="390"/>
    </row>
    <row r="56" spans="2:14" ht="45.6" customHeight="1" thickBot="1">
      <c r="B56" s="425" t="s">
        <v>246</v>
      </c>
      <c r="C56" s="426"/>
      <c r="D56" s="427" t="s">
        <v>436</v>
      </c>
      <c r="E56" s="427"/>
      <c r="F56" s="427"/>
      <c r="G56" s="427"/>
      <c r="H56" s="427"/>
      <c r="I56" s="427"/>
      <c r="J56" s="427"/>
      <c r="K56" s="427"/>
      <c r="L56" s="428"/>
    </row>
    <row r="57" spans="2:14" ht="22.35" customHeight="1">
      <c r="I57" s="64"/>
      <c r="J57" s="64"/>
      <c r="M57" s="47"/>
    </row>
    <row r="58" spans="2:14" ht="16.350000000000001" customHeight="1">
      <c r="M58" s="68"/>
      <c r="N58" s="68"/>
    </row>
    <row r="59" spans="2:14" ht="15.6" customHeight="1">
      <c r="M59" s="68"/>
      <c r="N59" s="68"/>
    </row>
    <row r="60" spans="2:14" ht="14.45" hidden="1"/>
    <row r="61" spans="2:14" ht="14.45"/>
    <row r="62" spans="2:14" ht="14.45"/>
    <row r="63" spans="2:14" ht="15" thickBot="1"/>
    <row r="64" spans="2:14" ht="14.45">
      <c r="I64" s="32"/>
      <c r="J64" s="44"/>
    </row>
    <row r="65" spans="9:10" ht="14.45"/>
    <row r="66" spans="9:10" ht="14.45">
      <c r="I66" s="63"/>
      <c r="J66" s="44"/>
    </row>
    <row r="67" spans="9:10" ht="14.45" hidden="1"/>
    <row r="68" spans="9:10" ht="14.45" hidden="1"/>
    <row r="69" spans="9:10" ht="14.45" hidden="1"/>
    <row r="70" spans="9:10" ht="14.45" hidden="1"/>
    <row r="71" spans="9:10" ht="14.45" hidden="1"/>
    <row r="72" spans="9:10" ht="14.45" hidden="1"/>
    <row r="73" spans="9:10" ht="14.45" hidden="1"/>
    <row r="74" spans="9:10" ht="14.45" hidden="1"/>
    <row r="75" spans="9:10" ht="14.45" hidden="1"/>
    <row r="76" spans="9:10" ht="14.45" hidden="1"/>
    <row r="77" spans="9:10" ht="14.85" customHeight="1"/>
    <row r="78" spans="9:10" ht="14.85" customHeight="1"/>
    <row r="79" spans="9:10" ht="14.85" customHeight="1"/>
    <row r="80" spans="9:10" ht="14.85" customHeight="1"/>
    <row r="81" ht="14.85" customHeight="1"/>
    <row r="82" ht="14.85" customHeight="1"/>
    <row r="83" ht="14.85" customHeight="1"/>
    <row r="84" ht="14.85" customHeight="1"/>
    <row r="85" ht="14.85" customHeight="1"/>
    <row r="86" ht="14.85" customHeight="1"/>
    <row r="87" ht="14.85" customHeight="1"/>
    <row r="88" ht="14.85" customHeight="1"/>
    <row r="89" ht="14.85" customHeight="1"/>
  </sheetData>
  <mergeCells count="60">
    <mergeCell ref="B55:C55"/>
    <mergeCell ref="D55:L55"/>
    <mergeCell ref="B56:C56"/>
    <mergeCell ref="D56:L56"/>
    <mergeCell ref="B48:C49"/>
    <mergeCell ref="D48:K48"/>
    <mergeCell ref="L48:L49"/>
    <mergeCell ref="B50:B52"/>
    <mergeCell ref="B53:B54"/>
    <mergeCell ref="D46:H46"/>
    <mergeCell ref="K46:L46"/>
    <mergeCell ref="D41:H41"/>
    <mergeCell ref="D42:H42"/>
    <mergeCell ref="D43:H43"/>
    <mergeCell ref="B44:L44"/>
    <mergeCell ref="D45:H45"/>
    <mergeCell ref="K45:L45"/>
    <mergeCell ref="B32:C43"/>
    <mergeCell ref="D32:H32"/>
    <mergeCell ref="D33:H33"/>
    <mergeCell ref="D34:H34"/>
    <mergeCell ref="D35:H35"/>
    <mergeCell ref="D36:H36"/>
    <mergeCell ref="D37:H37"/>
    <mergeCell ref="D38:H38"/>
    <mergeCell ref="D39:H39"/>
    <mergeCell ref="D40:H40"/>
    <mergeCell ref="D23:H23"/>
    <mergeCell ref="D24:H24"/>
    <mergeCell ref="D25:H25"/>
    <mergeCell ref="B26:C31"/>
    <mergeCell ref="D26:H26"/>
    <mergeCell ref="D27:H27"/>
    <mergeCell ref="D28:H28"/>
    <mergeCell ref="D29:H29"/>
    <mergeCell ref="D30:H30"/>
    <mergeCell ref="D31:H31"/>
    <mergeCell ref="B14:C25"/>
    <mergeCell ref="D14:H14"/>
    <mergeCell ref="D15:H15"/>
    <mergeCell ref="D16:H16"/>
    <mergeCell ref="D17:H17"/>
    <mergeCell ref="D18:H18"/>
    <mergeCell ref="D19:H19"/>
    <mergeCell ref="D20:H20"/>
    <mergeCell ref="D21:H21"/>
    <mergeCell ref="D22:H22"/>
    <mergeCell ref="B13:H13"/>
    <mergeCell ref="B9:C9"/>
    <mergeCell ref="D9:L9"/>
    <mergeCell ref="B1:L1"/>
    <mergeCell ref="B2:L2"/>
    <mergeCell ref="B4:C4"/>
    <mergeCell ref="B5:C5"/>
    <mergeCell ref="B6:C6"/>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{F92C16DE-082E-4368-B5CA-C7BE63B57843}</x14:id>
        </ext>
      </extLst>
    </cfRule>
  </conditionalFormatting>
  <dataValidations count="1">
    <dataValidation type="list" allowBlank="1" showInputMessage="1" showErrorMessage="1" sqref="K14:K43" xr:uid="{2F7F872E-4EC4-46FE-86DE-DFAE39E39CDB}">
      <formula1>"Seleccione, SI,NO, NoAplica"</formula1>
    </dataValidation>
  </dataValidations>
  <hyperlinks>
    <hyperlink ref="M55:N55" location="'2. Definamos '!A1" display="Volver" xr:uid="{A1A88A70-581C-4A0C-8365-1208CB9058DA}"/>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92C16DE-082E-4368-B5CA-C7BE63B57843}">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4DA32B-3879-4F81-880E-086EEFAC05A2}">
  <sheetPr>
    <tabColor rgb="FFD0F1EF"/>
  </sheetPr>
  <dimension ref="A1:U107"/>
  <sheetViews>
    <sheetView showGridLines="0" topLeftCell="A57" zoomScale="47" zoomScaleNormal="118"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21" width="0" hidden="1" customWidth="1"/>
    <col min="22"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437</v>
      </c>
      <c r="E6" s="161"/>
      <c r="F6" s="61"/>
      <c r="G6" s="61"/>
      <c r="H6" s="61"/>
      <c r="I6" s="61"/>
      <c r="J6" s="61"/>
      <c r="K6" s="61"/>
      <c r="L6" s="62"/>
    </row>
    <row r="7" spans="2:18" ht="15" thickBot="1"/>
    <row r="8" spans="2:18" ht="15.95" thickBot="1">
      <c r="B8" s="485" t="s">
        <v>190</v>
      </c>
      <c r="C8" s="486"/>
      <c r="D8" s="472" t="s">
        <v>438</v>
      </c>
      <c r="E8" s="473"/>
      <c r="F8" s="473"/>
      <c r="G8" s="473"/>
      <c r="H8" s="473"/>
      <c r="I8" s="473"/>
      <c r="J8" s="473"/>
      <c r="K8" s="473"/>
      <c r="L8" s="474"/>
    </row>
    <row r="9" spans="2:18" ht="67.349999999999994" customHeight="1" thickBot="1">
      <c r="B9" s="490" t="s">
        <v>255</v>
      </c>
      <c r="C9" s="491"/>
      <c r="D9" s="492" t="s">
        <v>467</v>
      </c>
      <c r="E9" s="493"/>
      <c r="F9" s="493"/>
      <c r="G9" s="493"/>
      <c r="H9" s="493"/>
      <c r="I9" s="493"/>
      <c r="J9" s="493"/>
      <c r="K9" s="493"/>
      <c r="L9" s="494"/>
    </row>
    <row r="10" spans="2:18" ht="27" customHeight="1" thickBot="1">
      <c r="B10" s="457" t="s">
        <v>194</v>
      </c>
      <c r="C10" s="458"/>
      <c r="D10" s="497">
        <f>COUNTIF(J14:J43,"SI")/COUNTIF(I14:I43,1)</f>
        <v>0</v>
      </c>
      <c r="E10" s="435"/>
      <c r="F10" s="435"/>
      <c r="G10" s="435"/>
      <c r="H10" s="435"/>
      <c r="I10" s="435"/>
      <c r="J10" s="435"/>
      <c r="K10" s="435"/>
      <c r="L10" s="435"/>
      <c r="N10" s="65">
        <f>D10</f>
        <v>0</v>
      </c>
    </row>
    <row r="11" spans="2:18" ht="8.1" customHeight="1" thickBot="1">
      <c r="B11" s="359"/>
      <c r="C11" s="359"/>
      <c r="D11" s="359"/>
      <c r="E11" s="359"/>
      <c r="F11" s="359"/>
      <c r="G11" s="359"/>
      <c r="H11" s="359"/>
      <c r="I11" s="359"/>
      <c r="J11" s="359"/>
      <c r="K11" s="359"/>
      <c r="L11" s="359"/>
    </row>
    <row r="12" spans="2:18" ht="60.6" customHeight="1" thickBot="1">
      <c r="B12" s="498" t="s">
        <v>440</v>
      </c>
      <c r="C12" s="498"/>
      <c r="D12" s="487" t="s">
        <v>441</v>
      </c>
      <c r="E12" s="487"/>
      <c r="F12" s="487"/>
      <c r="G12" s="487"/>
      <c r="H12" s="487"/>
      <c r="I12" s="487"/>
      <c r="J12" s="487"/>
      <c r="K12" s="487"/>
      <c r="L12" s="488"/>
    </row>
    <row r="13" spans="2:18" ht="15.95" thickBot="1">
      <c r="B13" s="495" t="s">
        <v>195</v>
      </c>
      <c r="C13" s="324"/>
      <c r="D13" s="324"/>
      <c r="E13" s="324"/>
      <c r="F13" s="324"/>
      <c r="G13" s="324"/>
      <c r="H13" s="496"/>
      <c r="I13" s="70"/>
      <c r="J13" s="217"/>
      <c r="K13" s="82" t="s">
        <v>196</v>
      </c>
      <c r="L13" s="83" t="s">
        <v>197</v>
      </c>
    </row>
    <row r="14" spans="2:18" ht="15" customHeight="1">
      <c r="B14" s="350" t="s">
        <v>198</v>
      </c>
      <c r="C14" s="351"/>
      <c r="D14" s="356" t="s">
        <v>201</v>
      </c>
      <c r="E14" s="356"/>
      <c r="F14" s="356"/>
      <c r="G14" s="356"/>
      <c r="H14" s="356"/>
      <c r="I14" s="218">
        <f>IF(D14&lt;&gt;"",IF(OR(K14="NO",K14="SI",K14="Seleccione"),1,0),0)</f>
        <v>1</v>
      </c>
      <c r="J14" s="206" t="str">
        <f t="shared" ref="J14:J43" si="0">IF(D14="",0,K14)</f>
        <v>Seleccione</v>
      </c>
      <c r="K14" s="225" t="s">
        <v>5</v>
      </c>
      <c r="L14" s="33"/>
    </row>
    <row r="15" spans="2:18" ht="15.6">
      <c r="B15" s="352"/>
      <c r="C15" s="353"/>
      <c r="D15" s="357" t="s">
        <v>202</v>
      </c>
      <c r="E15" s="357"/>
      <c r="F15" s="357"/>
      <c r="G15" s="357"/>
      <c r="H15" s="357"/>
      <c r="I15" s="219">
        <f t="shared" ref="I15:I43" si="1">IF(D15&lt;&gt;"",IF(OR(K15="NO",K15="SI",K15="Seleccione"),1,0),0)</f>
        <v>1</v>
      </c>
      <c r="J15" s="206" t="str">
        <f t="shared" si="0"/>
        <v>Seleccione</v>
      </c>
      <c r="K15" s="223" t="s">
        <v>5</v>
      </c>
      <c r="L15" s="34"/>
    </row>
    <row r="16" spans="2:18" ht="15.6">
      <c r="B16" s="352"/>
      <c r="C16" s="353"/>
      <c r="D16" s="357" t="s">
        <v>203</v>
      </c>
      <c r="E16" s="357"/>
      <c r="F16" s="357"/>
      <c r="G16" s="357"/>
      <c r="H16" s="357"/>
      <c r="I16" s="219">
        <f t="shared" si="1"/>
        <v>1</v>
      </c>
      <c r="J16" s="206" t="str">
        <f t="shared" si="0"/>
        <v>Seleccione</v>
      </c>
      <c r="K16" s="223" t="s">
        <v>5</v>
      </c>
      <c r="L16" s="34"/>
    </row>
    <row r="17" spans="2:12" ht="15.6">
      <c r="B17" s="352"/>
      <c r="C17" s="353"/>
      <c r="D17" s="357" t="s">
        <v>204</v>
      </c>
      <c r="E17" s="357"/>
      <c r="F17" s="357"/>
      <c r="G17" s="357"/>
      <c r="H17" s="357"/>
      <c r="I17" s="219">
        <f t="shared" si="1"/>
        <v>1</v>
      </c>
      <c r="J17" s="206" t="str">
        <f t="shared" si="0"/>
        <v>Seleccione</v>
      </c>
      <c r="K17" s="223" t="s">
        <v>5</v>
      </c>
      <c r="L17" s="34"/>
    </row>
    <row r="18" spans="2:12" ht="15.6">
      <c r="B18" s="352"/>
      <c r="C18" s="353"/>
      <c r="D18" s="357" t="s">
        <v>257</v>
      </c>
      <c r="E18" s="357"/>
      <c r="F18" s="357"/>
      <c r="G18" s="357"/>
      <c r="H18" s="357"/>
      <c r="I18" s="219">
        <f t="shared" si="1"/>
        <v>1</v>
      </c>
      <c r="J18" s="206" t="str">
        <f t="shared" si="0"/>
        <v>Seleccione</v>
      </c>
      <c r="K18" s="223" t="s">
        <v>5</v>
      </c>
      <c r="L18" s="34"/>
    </row>
    <row r="19" spans="2:12" ht="15" customHeight="1">
      <c r="B19" s="352"/>
      <c r="C19" s="353"/>
      <c r="D19" s="357" t="s">
        <v>205</v>
      </c>
      <c r="E19" s="357"/>
      <c r="F19" s="357"/>
      <c r="G19" s="357"/>
      <c r="H19" s="357"/>
      <c r="I19" s="219">
        <f t="shared" si="1"/>
        <v>1</v>
      </c>
      <c r="J19" s="206" t="str">
        <f t="shared" si="0"/>
        <v>Seleccione</v>
      </c>
      <c r="K19" s="223" t="s">
        <v>5</v>
      </c>
      <c r="L19" s="34"/>
    </row>
    <row r="20" spans="2:12" ht="15" customHeight="1">
      <c r="B20" s="352"/>
      <c r="C20" s="353"/>
      <c r="D20" s="366"/>
      <c r="E20" s="366"/>
      <c r="F20" s="366"/>
      <c r="G20" s="366"/>
      <c r="H20" s="366"/>
      <c r="I20" s="219">
        <f t="shared" si="1"/>
        <v>0</v>
      </c>
      <c r="J20" s="206">
        <f t="shared" si="0"/>
        <v>0</v>
      </c>
      <c r="K20" s="223" t="s">
        <v>5</v>
      </c>
      <c r="L20" s="34"/>
    </row>
    <row r="21" spans="2:12" ht="15" customHeight="1">
      <c r="B21" s="352"/>
      <c r="C21" s="353"/>
      <c r="D21" s="366"/>
      <c r="E21" s="366"/>
      <c r="F21" s="366"/>
      <c r="G21" s="366"/>
      <c r="H21" s="366"/>
      <c r="I21" s="219">
        <f t="shared" si="1"/>
        <v>0</v>
      </c>
      <c r="J21" s="206">
        <f t="shared" si="0"/>
        <v>0</v>
      </c>
      <c r="K21" s="223" t="s">
        <v>5</v>
      </c>
      <c r="L21" s="34"/>
    </row>
    <row r="22" spans="2:12" ht="15" customHeight="1">
      <c r="B22" s="352"/>
      <c r="C22" s="353"/>
      <c r="D22" s="366"/>
      <c r="E22" s="366"/>
      <c r="F22" s="366"/>
      <c r="G22" s="366"/>
      <c r="H22" s="366"/>
      <c r="I22" s="219">
        <f t="shared" si="1"/>
        <v>0</v>
      </c>
      <c r="J22" s="206">
        <f t="shared" si="0"/>
        <v>0</v>
      </c>
      <c r="K22" s="223" t="s">
        <v>5</v>
      </c>
      <c r="L22" s="34"/>
    </row>
    <row r="23" spans="2:12" ht="15" customHeight="1">
      <c r="B23" s="352"/>
      <c r="C23" s="353"/>
      <c r="D23" s="366"/>
      <c r="E23" s="366"/>
      <c r="F23" s="366"/>
      <c r="G23" s="366"/>
      <c r="H23" s="366"/>
      <c r="I23" s="219">
        <f t="shared" si="1"/>
        <v>0</v>
      </c>
      <c r="J23" s="206">
        <f t="shared" si="0"/>
        <v>0</v>
      </c>
      <c r="K23" s="223" t="s">
        <v>5</v>
      </c>
      <c r="L23" s="34"/>
    </row>
    <row r="24" spans="2:12" ht="15" customHeight="1">
      <c r="B24" s="352"/>
      <c r="C24" s="353"/>
      <c r="D24" s="366"/>
      <c r="E24" s="366"/>
      <c r="F24" s="366"/>
      <c r="G24" s="366"/>
      <c r="H24" s="366"/>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356" t="s">
        <v>209</v>
      </c>
      <c r="E26" s="356"/>
      <c r="F26" s="356"/>
      <c r="G26" s="356"/>
      <c r="H26" s="356"/>
      <c r="I26" s="218">
        <f t="shared" si="1"/>
        <v>1</v>
      </c>
      <c r="J26" s="206" t="str">
        <f t="shared" si="0"/>
        <v>Seleccione</v>
      </c>
      <c r="K26" s="225" t="s">
        <v>5</v>
      </c>
      <c r="L26" s="33"/>
    </row>
    <row r="27" spans="2:12" ht="15.6">
      <c r="B27" s="352"/>
      <c r="C27" s="353"/>
      <c r="D27" s="357" t="s">
        <v>442</v>
      </c>
      <c r="E27" s="357"/>
      <c r="F27" s="357"/>
      <c r="G27" s="357"/>
      <c r="H27" s="357"/>
      <c r="I27" s="219">
        <f t="shared" si="1"/>
        <v>1</v>
      </c>
      <c r="J27" s="206" t="str">
        <f t="shared" si="0"/>
        <v>Seleccione</v>
      </c>
      <c r="K27" s="223" t="s">
        <v>5</v>
      </c>
      <c r="L27" s="34"/>
    </row>
    <row r="28" spans="2:12" ht="15" customHeight="1">
      <c r="B28" s="352"/>
      <c r="C28" s="353"/>
      <c r="D28" s="357" t="s">
        <v>443</v>
      </c>
      <c r="E28" s="357"/>
      <c r="F28" s="357"/>
      <c r="G28" s="357"/>
      <c r="H28" s="357"/>
      <c r="I28" s="219">
        <f t="shared" si="1"/>
        <v>1</v>
      </c>
      <c r="J28" s="206" t="str">
        <f t="shared" si="0"/>
        <v>Seleccione</v>
      </c>
      <c r="K28" s="223" t="s">
        <v>5</v>
      </c>
      <c r="L28" s="34"/>
    </row>
    <row r="29" spans="2:12" ht="15" customHeight="1">
      <c r="B29" s="352"/>
      <c r="C29" s="353"/>
      <c r="D29" s="357"/>
      <c r="E29" s="357"/>
      <c r="F29" s="357"/>
      <c r="G29" s="357"/>
      <c r="H29" s="357"/>
      <c r="I29" s="219">
        <f t="shared" si="1"/>
        <v>0</v>
      </c>
      <c r="J29" s="206">
        <f t="shared" si="0"/>
        <v>0</v>
      </c>
      <c r="K29" s="223" t="s">
        <v>5</v>
      </c>
      <c r="L29" s="34"/>
    </row>
    <row r="30" spans="2:12" ht="15" customHeight="1">
      <c r="B30" s="352"/>
      <c r="C30" s="353"/>
      <c r="D30" s="357"/>
      <c r="E30" s="357"/>
      <c r="F30" s="357"/>
      <c r="G30" s="357"/>
      <c r="H30" s="357"/>
      <c r="I30" s="219">
        <f t="shared" si="1"/>
        <v>0</v>
      </c>
      <c r="J30" s="206">
        <f t="shared" si="0"/>
        <v>0</v>
      </c>
      <c r="K30" s="223" t="s">
        <v>5</v>
      </c>
      <c r="L30" s="34"/>
    </row>
    <row r="31" spans="2:12" ht="15.95" thickBot="1">
      <c r="B31" s="354"/>
      <c r="C31" s="355"/>
      <c r="D31" s="358"/>
      <c r="E31" s="358"/>
      <c r="F31" s="358"/>
      <c r="G31" s="358"/>
      <c r="H31" s="358"/>
      <c r="I31" s="220">
        <f t="shared" si="1"/>
        <v>0</v>
      </c>
      <c r="J31" s="206">
        <f t="shared" si="0"/>
        <v>0</v>
      </c>
      <c r="K31" s="224" t="s">
        <v>5</v>
      </c>
      <c r="L31" s="35"/>
    </row>
    <row r="32" spans="2:12" ht="15" customHeight="1">
      <c r="B32" s="350" t="s">
        <v>261</v>
      </c>
      <c r="C32" s="351"/>
      <c r="D32" s="450" t="s">
        <v>444</v>
      </c>
      <c r="E32" s="450"/>
      <c r="F32" s="450"/>
      <c r="G32" s="450"/>
      <c r="H32" s="450"/>
      <c r="I32" s="218">
        <f t="shared" si="1"/>
        <v>1</v>
      </c>
      <c r="J32" s="206" t="str">
        <f t="shared" si="0"/>
        <v>Seleccione</v>
      </c>
      <c r="K32" s="225" t="s">
        <v>5</v>
      </c>
      <c r="L32" s="33"/>
    </row>
    <row r="33" spans="2:12" ht="15.6" customHeight="1">
      <c r="B33" s="352"/>
      <c r="C33" s="353"/>
      <c r="D33" s="371" t="s">
        <v>445</v>
      </c>
      <c r="E33" s="371"/>
      <c r="F33" s="371"/>
      <c r="G33" s="371"/>
      <c r="H33" s="371"/>
      <c r="I33" s="219">
        <f t="shared" si="1"/>
        <v>1</v>
      </c>
      <c r="J33" s="206" t="str">
        <f t="shared" si="0"/>
        <v>Seleccione</v>
      </c>
      <c r="K33" s="223" t="s">
        <v>5</v>
      </c>
      <c r="L33" s="34"/>
    </row>
    <row r="34" spans="2:12" ht="15.6" customHeight="1">
      <c r="B34" s="352"/>
      <c r="C34" s="353"/>
      <c r="D34" s="371" t="s">
        <v>446</v>
      </c>
      <c r="E34" s="371"/>
      <c r="F34" s="371"/>
      <c r="G34" s="371"/>
      <c r="H34" s="371"/>
      <c r="I34" s="219">
        <f t="shared" si="1"/>
        <v>1</v>
      </c>
      <c r="J34" s="206" t="str">
        <f t="shared" si="0"/>
        <v>Seleccione</v>
      </c>
      <c r="K34" s="223" t="s">
        <v>5</v>
      </c>
      <c r="L34" s="34"/>
    </row>
    <row r="35" spans="2:12" ht="15.6" customHeight="1">
      <c r="B35" s="352"/>
      <c r="C35" s="353"/>
      <c r="D35" s="371" t="s">
        <v>426</v>
      </c>
      <c r="E35" s="371"/>
      <c r="F35" s="371"/>
      <c r="G35" s="371"/>
      <c r="H35" s="371"/>
      <c r="I35" s="219">
        <f t="shared" si="1"/>
        <v>1</v>
      </c>
      <c r="J35" s="206" t="str">
        <f t="shared" si="0"/>
        <v>Seleccione</v>
      </c>
      <c r="K35" s="223" t="s">
        <v>5</v>
      </c>
      <c r="L35" s="34"/>
    </row>
    <row r="36" spans="2:12" ht="15.6" customHeight="1">
      <c r="B36" s="352"/>
      <c r="C36" s="353"/>
      <c r="D36" s="371" t="s">
        <v>427</v>
      </c>
      <c r="E36" s="371"/>
      <c r="F36" s="371"/>
      <c r="G36" s="371"/>
      <c r="H36" s="371"/>
      <c r="I36" s="219">
        <f t="shared" si="1"/>
        <v>1</v>
      </c>
      <c r="J36" s="206" t="str">
        <f t="shared" si="0"/>
        <v>Seleccione</v>
      </c>
      <c r="K36" s="223" t="s">
        <v>5</v>
      </c>
      <c r="L36" s="34"/>
    </row>
    <row r="37" spans="2:12" ht="15.6" customHeight="1">
      <c r="B37" s="352"/>
      <c r="C37" s="353"/>
      <c r="D37" s="371" t="s">
        <v>404</v>
      </c>
      <c r="E37" s="371"/>
      <c r="F37" s="371"/>
      <c r="G37" s="371"/>
      <c r="H37" s="371"/>
      <c r="I37" s="219">
        <f t="shared" si="1"/>
        <v>1</v>
      </c>
      <c r="J37" s="206" t="str">
        <f t="shared" si="0"/>
        <v>Seleccione</v>
      </c>
      <c r="K37" s="223" t="s">
        <v>5</v>
      </c>
      <c r="L37" s="34"/>
    </row>
    <row r="38" spans="2:12" ht="15.6" customHeight="1">
      <c r="B38" s="352"/>
      <c r="C38" s="353"/>
      <c r="D38" s="371" t="s">
        <v>447</v>
      </c>
      <c r="E38" s="371"/>
      <c r="F38" s="371"/>
      <c r="G38" s="371"/>
      <c r="H38" s="371"/>
      <c r="I38" s="219">
        <f t="shared" si="1"/>
        <v>1</v>
      </c>
      <c r="J38" s="206" t="str">
        <f t="shared" si="0"/>
        <v>Seleccione</v>
      </c>
      <c r="K38" s="223" t="s">
        <v>5</v>
      </c>
      <c r="L38" s="34"/>
    </row>
    <row r="39" spans="2:12" ht="15" customHeight="1">
      <c r="B39" s="352"/>
      <c r="C39" s="353"/>
      <c r="D39" s="357" t="s">
        <v>448</v>
      </c>
      <c r="E39" s="357"/>
      <c r="F39" s="357"/>
      <c r="G39" s="357"/>
      <c r="H39" s="357"/>
      <c r="I39" s="219">
        <f t="shared" si="1"/>
        <v>1</v>
      </c>
      <c r="J39" s="206" t="str">
        <f t="shared" si="0"/>
        <v>Seleccione</v>
      </c>
      <c r="K39" s="223" t="s">
        <v>5</v>
      </c>
      <c r="L39" s="34"/>
    </row>
    <row r="40" spans="2:12" ht="15" customHeight="1">
      <c r="B40" s="352"/>
      <c r="C40" s="353"/>
      <c r="D40" s="366"/>
      <c r="E40" s="366"/>
      <c r="F40" s="366"/>
      <c r="G40" s="366"/>
      <c r="H40" s="366"/>
      <c r="I40" s="219">
        <f t="shared" si="1"/>
        <v>0</v>
      </c>
      <c r="J40" s="206">
        <f t="shared" si="0"/>
        <v>0</v>
      </c>
      <c r="K40" s="223" t="s">
        <v>5</v>
      </c>
      <c r="L40" s="34"/>
    </row>
    <row r="41" spans="2:12" ht="15" customHeight="1">
      <c r="B41" s="352"/>
      <c r="C41" s="353"/>
      <c r="D41" s="366"/>
      <c r="E41" s="366"/>
      <c r="F41" s="366"/>
      <c r="G41" s="366"/>
      <c r="H41" s="366"/>
      <c r="I41" s="219">
        <f t="shared" si="1"/>
        <v>0</v>
      </c>
      <c r="J41" s="206">
        <f t="shared" si="0"/>
        <v>0</v>
      </c>
      <c r="K41" s="223" t="s">
        <v>5</v>
      </c>
      <c r="L41" s="34"/>
    </row>
    <row r="42" spans="2:12" ht="15" customHeight="1">
      <c r="B42" s="352"/>
      <c r="C42" s="353"/>
      <c r="D42" s="366"/>
      <c r="E42" s="366"/>
      <c r="F42" s="366"/>
      <c r="G42" s="366"/>
      <c r="H42" s="366"/>
      <c r="I42" s="219">
        <f t="shared" si="1"/>
        <v>0</v>
      </c>
      <c r="J42" s="206">
        <f t="shared" si="0"/>
        <v>0</v>
      </c>
      <c r="K42" s="223" t="s">
        <v>5</v>
      </c>
      <c r="L42" s="34"/>
    </row>
    <row r="43" spans="2:12" ht="15.95" thickBot="1">
      <c r="B43" s="354"/>
      <c r="C43" s="355"/>
      <c r="D43" s="499"/>
      <c r="E43" s="499"/>
      <c r="F43" s="499"/>
      <c r="G43" s="499"/>
      <c r="H43" s="499"/>
      <c r="I43" s="220">
        <f t="shared" si="1"/>
        <v>0</v>
      </c>
      <c r="J43" s="206">
        <f t="shared" si="0"/>
        <v>0</v>
      </c>
      <c r="K43" s="224" t="s">
        <v>5</v>
      </c>
      <c r="L43" s="35"/>
    </row>
    <row r="44" spans="2:12" ht="14.45">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16.350000000000001"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350" t="s">
        <v>230</v>
      </c>
      <c r="C48" s="351"/>
      <c r="D48" s="351" t="s">
        <v>231</v>
      </c>
      <c r="E48" s="351"/>
      <c r="F48" s="351"/>
      <c r="G48" s="351"/>
      <c r="H48" s="351"/>
      <c r="I48" s="351"/>
      <c r="J48" s="351"/>
      <c r="K48" s="351"/>
      <c r="L48" s="383" t="s">
        <v>232</v>
      </c>
    </row>
    <row r="49" spans="2:12" ht="30.95">
      <c r="B49" s="352"/>
      <c r="C49" s="353"/>
      <c r="D49" s="151" t="s">
        <v>233</v>
      </c>
      <c r="E49" s="151" t="s">
        <v>234</v>
      </c>
      <c r="F49" s="151" t="s">
        <v>235</v>
      </c>
      <c r="G49" s="151" t="s">
        <v>236</v>
      </c>
      <c r="H49" s="151" t="s">
        <v>237</v>
      </c>
      <c r="I49" s="151"/>
      <c r="J49" s="151"/>
      <c r="K49" s="151" t="s">
        <v>238</v>
      </c>
      <c r="L49" s="384"/>
    </row>
    <row r="50" spans="2:12" ht="41.1" customHeight="1">
      <c r="B50" s="489" t="s">
        <v>449</v>
      </c>
      <c r="C50" s="138" t="s">
        <v>450</v>
      </c>
      <c r="D50" s="105"/>
      <c r="E50" s="105"/>
      <c r="F50" s="105"/>
      <c r="G50" s="105"/>
      <c r="H50" s="105"/>
      <c r="I50" s="105"/>
      <c r="J50" s="105"/>
      <c r="K50" s="105"/>
      <c r="L50" s="34"/>
    </row>
    <row r="51" spans="2:12" ht="41.1" customHeight="1">
      <c r="B51" s="481"/>
      <c r="C51" s="138" t="s">
        <v>451</v>
      </c>
      <c r="D51" s="15"/>
      <c r="E51" s="15"/>
      <c r="F51" s="15"/>
      <c r="G51" s="15"/>
      <c r="H51" s="15"/>
      <c r="I51" s="15"/>
      <c r="J51" s="15"/>
      <c r="K51" s="15"/>
      <c r="L51" s="34"/>
    </row>
    <row r="52" spans="2:12" ht="41.1" customHeight="1">
      <c r="B52" s="481"/>
      <c r="C52" s="138" t="s">
        <v>450</v>
      </c>
      <c r="D52" s="105"/>
      <c r="E52" s="105"/>
      <c r="F52" s="105"/>
      <c r="G52" s="105"/>
      <c r="H52" s="105"/>
      <c r="I52" s="105"/>
      <c r="J52" s="105"/>
      <c r="K52" s="105"/>
      <c r="L52" s="34"/>
    </row>
    <row r="53" spans="2:12" ht="41.1" customHeight="1">
      <c r="B53" s="481"/>
      <c r="C53" s="138" t="s">
        <v>451</v>
      </c>
      <c r="D53" s="15"/>
      <c r="E53" s="15"/>
      <c r="F53" s="15"/>
      <c r="G53" s="15"/>
      <c r="H53" s="15"/>
      <c r="I53" s="15"/>
      <c r="J53" s="15"/>
      <c r="K53" s="15"/>
      <c r="L53" s="34"/>
    </row>
    <row r="54" spans="2:12" ht="41.1" customHeight="1">
      <c r="B54" s="481"/>
      <c r="C54" s="138" t="s">
        <v>450</v>
      </c>
      <c r="D54" s="105"/>
      <c r="E54" s="105"/>
      <c r="F54" s="105"/>
      <c r="G54" s="105"/>
      <c r="H54" s="105"/>
      <c r="I54" s="105"/>
      <c r="J54" s="105"/>
      <c r="K54" s="105"/>
      <c r="L54" s="34"/>
    </row>
    <row r="55" spans="2:12" ht="41.1" customHeight="1">
      <c r="B55" s="481"/>
      <c r="C55" s="138" t="s">
        <v>451</v>
      </c>
      <c r="D55" s="15"/>
      <c r="E55" s="15"/>
      <c r="F55" s="15"/>
      <c r="G55" s="15"/>
      <c r="H55" s="15"/>
      <c r="I55" s="15"/>
      <c r="J55" s="15"/>
      <c r="K55" s="15"/>
      <c r="L55" s="34"/>
    </row>
    <row r="56" spans="2:12" ht="41.1" customHeight="1">
      <c r="B56" s="481"/>
      <c r="C56" s="138" t="s">
        <v>450</v>
      </c>
      <c r="D56" s="105"/>
      <c r="E56" s="105"/>
      <c r="F56" s="105"/>
      <c r="G56" s="105"/>
      <c r="H56" s="105"/>
      <c r="I56" s="105"/>
      <c r="J56" s="105"/>
      <c r="K56" s="105"/>
      <c r="L56" s="34"/>
    </row>
    <row r="57" spans="2:12" ht="41.1" customHeight="1">
      <c r="B57" s="481"/>
      <c r="C57" s="138" t="s">
        <v>451</v>
      </c>
      <c r="D57" s="15"/>
      <c r="E57" s="15"/>
      <c r="F57" s="15"/>
      <c r="G57" s="15"/>
      <c r="H57" s="15"/>
      <c r="I57" s="15"/>
      <c r="J57" s="15"/>
      <c r="K57" s="15"/>
      <c r="L57" s="34"/>
    </row>
    <row r="58" spans="2:12" ht="41.1" customHeight="1">
      <c r="B58" s="481"/>
      <c r="C58" s="138" t="s">
        <v>450</v>
      </c>
      <c r="D58" s="105"/>
      <c r="E58" s="105"/>
      <c r="F58" s="105"/>
      <c r="G58" s="105"/>
      <c r="H58" s="105"/>
      <c r="I58" s="105"/>
      <c r="J58" s="105"/>
      <c r="K58" s="105"/>
      <c r="L58" s="34"/>
    </row>
    <row r="59" spans="2:12" ht="41.1" customHeight="1">
      <c r="B59" s="481"/>
      <c r="C59" s="138" t="s">
        <v>451</v>
      </c>
      <c r="D59" s="15"/>
      <c r="E59" s="15"/>
      <c r="F59" s="15"/>
      <c r="G59" s="15"/>
      <c r="H59" s="15"/>
      <c r="I59" s="15"/>
      <c r="J59" s="15"/>
      <c r="K59" s="15"/>
      <c r="L59" s="34"/>
    </row>
    <row r="60" spans="2:12" ht="41.1" customHeight="1">
      <c r="B60" s="481"/>
      <c r="C60" s="138" t="s">
        <v>452</v>
      </c>
      <c r="D60" s="105"/>
      <c r="E60" s="105"/>
      <c r="F60" s="105"/>
      <c r="G60" s="105"/>
      <c r="H60" s="105"/>
      <c r="I60" s="141"/>
      <c r="J60" s="141"/>
      <c r="K60" s="105"/>
      <c r="L60" s="34"/>
    </row>
    <row r="61" spans="2:12" ht="49.9" customHeight="1" thickBot="1">
      <c r="B61" s="481"/>
      <c r="C61" s="159" t="s">
        <v>453</v>
      </c>
      <c r="D61" s="142" t="str">
        <f>IFERROR((((D51*D50)+(D52*D53)+(D54*D55)+(D56*D57)+(D58*D59))/D60)," ")</f>
        <v xml:space="preserve"> </v>
      </c>
      <c r="E61" s="142" t="str">
        <f t="shared" ref="E61:K61" si="2">IFERROR((((E51*E50)+(E52*E53)+(E54*E55)+(E56*E57)+(E58*E59))/E60)," ")</f>
        <v xml:space="preserve"> </v>
      </c>
      <c r="F61" s="142" t="str">
        <f t="shared" si="2"/>
        <v xml:space="preserve"> </v>
      </c>
      <c r="G61" s="142" t="str">
        <f t="shared" si="2"/>
        <v xml:space="preserve"> </v>
      </c>
      <c r="H61" s="142" t="str">
        <f t="shared" si="2"/>
        <v xml:space="preserve"> </v>
      </c>
      <c r="I61" s="142" t="str">
        <f t="shared" si="2"/>
        <v xml:space="preserve"> </v>
      </c>
      <c r="J61" s="142"/>
      <c r="K61" s="142" t="str">
        <f t="shared" si="2"/>
        <v xml:space="preserve"> </v>
      </c>
      <c r="L61" s="34"/>
    </row>
    <row r="62" spans="2:12" ht="34.9" customHeight="1">
      <c r="B62" s="385" t="s">
        <v>454</v>
      </c>
      <c r="C62" s="169" t="s">
        <v>244</v>
      </c>
      <c r="D62" s="110"/>
      <c r="E62" s="110"/>
      <c r="F62" s="110"/>
      <c r="G62" s="110"/>
      <c r="H62" s="110"/>
      <c r="I62" s="110"/>
      <c r="J62" s="110"/>
      <c r="K62" s="110"/>
      <c r="L62" s="33"/>
    </row>
    <row r="63" spans="2:12" ht="34.9" customHeight="1" thickBot="1">
      <c r="B63" s="386"/>
      <c r="C63" s="168" t="s">
        <v>242</v>
      </c>
      <c r="D63" s="188" t="str">
        <f>IFERROR(D61*D62*D60," ")</f>
        <v xml:space="preserve"> </v>
      </c>
      <c r="E63" s="188" t="str">
        <f>IFERROR(E61*E62*E60," ")</f>
        <v xml:space="preserve"> </v>
      </c>
      <c r="F63" s="188" t="str">
        <f t="shared" ref="F63:K63" si="3">IFERROR(F61*F62*F60," ")</f>
        <v xml:space="preserve"> </v>
      </c>
      <c r="G63" s="188" t="str">
        <f t="shared" si="3"/>
        <v xml:space="preserve"> </v>
      </c>
      <c r="H63" s="188" t="str">
        <f t="shared" si="3"/>
        <v xml:space="preserve"> </v>
      </c>
      <c r="I63" s="188" t="str">
        <f t="shared" si="3"/>
        <v xml:space="preserve"> </v>
      </c>
      <c r="J63" s="188"/>
      <c r="K63" s="188" t="str">
        <f t="shared" si="3"/>
        <v xml:space="preserve"> </v>
      </c>
      <c r="L63" s="35"/>
    </row>
    <row r="64" spans="2:12" ht="27" customHeight="1">
      <c r="B64" s="429" t="s">
        <v>245</v>
      </c>
      <c r="C64" s="430"/>
      <c r="D64" s="431"/>
      <c r="E64" s="431"/>
      <c r="F64" s="431"/>
      <c r="G64" s="431"/>
      <c r="H64" s="431"/>
      <c r="I64" s="431"/>
      <c r="J64" s="431"/>
      <c r="K64" s="431"/>
      <c r="L64" s="432"/>
    </row>
    <row r="65" spans="2:14" ht="60" customHeight="1" thickBot="1">
      <c r="B65" s="425" t="s">
        <v>246</v>
      </c>
      <c r="C65" s="426"/>
      <c r="D65" s="427" t="s">
        <v>455</v>
      </c>
      <c r="E65" s="427"/>
      <c r="F65" s="427"/>
      <c r="G65" s="427"/>
      <c r="H65" s="427"/>
      <c r="I65" s="427"/>
      <c r="J65" s="427"/>
      <c r="K65" s="427"/>
      <c r="L65" s="428"/>
    </row>
    <row r="66" spans="2:14" ht="26.1" customHeight="1">
      <c r="M66" s="47"/>
    </row>
    <row r="67" spans="2:14" ht="16.350000000000001" customHeight="1">
      <c r="M67" s="68"/>
      <c r="N67" s="68"/>
    </row>
    <row r="68" spans="2:14" ht="15.6" customHeight="1">
      <c r="M68" s="68"/>
      <c r="N68" s="68"/>
    </row>
    <row r="69" spans="2:14" ht="14.45" hidden="1"/>
    <row r="70" spans="2:14" ht="14.45"/>
    <row r="71" spans="2:14" ht="15" thickBot="1"/>
    <row r="72" spans="2:14" ht="14.45">
      <c r="I72" s="32"/>
      <c r="J72" s="44"/>
    </row>
    <row r="73" spans="2:14" ht="14.45"/>
    <row r="74" spans="2:14" ht="14.45">
      <c r="I74" s="63"/>
      <c r="J74" s="44"/>
    </row>
    <row r="75" spans="2:14" ht="14.45"/>
    <row r="76" spans="2:14" ht="14.45"/>
    <row r="77" spans="2:14" ht="14.45"/>
    <row r="78" spans="2:14" ht="14.45" hidden="1"/>
    <row r="79" spans="2:14" ht="14.45" hidden="1"/>
    <row r="80" spans="2:14" ht="14.45" hidden="1"/>
    <row r="81" ht="14.45" hidden="1"/>
    <row r="82" ht="14.45" hidden="1"/>
    <row r="83" ht="14.45" hidden="1"/>
    <row r="84" ht="14.45" hidden="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sheetData>
  <mergeCells count="62">
    <mergeCell ref="B64:C64"/>
    <mergeCell ref="D64:L64"/>
    <mergeCell ref="B65:C65"/>
    <mergeCell ref="D65:L65"/>
    <mergeCell ref="B48:C49"/>
    <mergeCell ref="D48:K48"/>
    <mergeCell ref="L48:L49"/>
    <mergeCell ref="B50:B61"/>
    <mergeCell ref="B62:B63"/>
    <mergeCell ref="B44:L44"/>
    <mergeCell ref="D46:H46"/>
    <mergeCell ref="K46:L46"/>
    <mergeCell ref="D45:H45"/>
    <mergeCell ref="K45:L45"/>
    <mergeCell ref="D31:H31"/>
    <mergeCell ref="B32:C43"/>
    <mergeCell ref="D32:H32"/>
    <mergeCell ref="D33:H33"/>
    <mergeCell ref="D34:H34"/>
    <mergeCell ref="D35:H35"/>
    <mergeCell ref="D36:H36"/>
    <mergeCell ref="D37:H37"/>
    <mergeCell ref="D38:H38"/>
    <mergeCell ref="D39:H39"/>
    <mergeCell ref="D40:H40"/>
    <mergeCell ref="D41:H41"/>
    <mergeCell ref="D42:H42"/>
    <mergeCell ref="D43:H43"/>
    <mergeCell ref="B26:C31"/>
    <mergeCell ref="D26:H26"/>
    <mergeCell ref="D27:H27"/>
    <mergeCell ref="D28:H28"/>
    <mergeCell ref="D29:H29"/>
    <mergeCell ref="D30:H30"/>
    <mergeCell ref="B13:H13"/>
    <mergeCell ref="B14:C25"/>
    <mergeCell ref="D14:H14"/>
    <mergeCell ref="D15:H15"/>
    <mergeCell ref="D16:H16"/>
    <mergeCell ref="D17:H17"/>
    <mergeCell ref="D18:H18"/>
    <mergeCell ref="D19:H19"/>
    <mergeCell ref="D20:H20"/>
    <mergeCell ref="D21:H21"/>
    <mergeCell ref="D22:H22"/>
    <mergeCell ref="D23:H23"/>
    <mergeCell ref="D24:H24"/>
    <mergeCell ref="D25:H25"/>
    <mergeCell ref="B12:C12"/>
    <mergeCell ref="D12:L12"/>
    <mergeCell ref="B1:L1"/>
    <mergeCell ref="B2:L2"/>
    <mergeCell ref="B4:C4"/>
    <mergeCell ref="B5:C5"/>
    <mergeCell ref="B6:C6"/>
    <mergeCell ref="B8:C8"/>
    <mergeCell ref="D8:L8"/>
    <mergeCell ref="B9:C9"/>
    <mergeCell ref="D9:L9"/>
    <mergeCell ref="B10:C10"/>
    <mergeCell ref="D10:L10"/>
    <mergeCell ref="B11:L11"/>
  </mergeCells>
  <conditionalFormatting sqref="D10:E10">
    <cfRule type="dataBar" priority="1">
      <dataBar>
        <cfvo type="num" val="0"/>
        <cfvo type="num" val="1"/>
        <color rgb="FF6DBEB5"/>
      </dataBar>
      <extLst>
        <ext xmlns:x14="http://schemas.microsoft.com/office/spreadsheetml/2009/9/main" uri="{B025F937-C7B1-47D3-B67F-A62EFF666E3E}">
          <x14:id>{0F0E30EE-E6E9-4E1C-8780-07F4400D9554}</x14:id>
        </ext>
      </extLst>
    </cfRule>
  </conditionalFormatting>
  <dataValidations count="2">
    <dataValidation type="list" allowBlank="1" showInputMessage="1" showErrorMessage="1" sqref="K14:K43" xr:uid="{7D31D072-04B2-45D7-8BE7-5AD2B0BDCA51}">
      <formula1>"Seleccione, SI,NO, NoAplica"</formula1>
    </dataValidation>
    <dataValidation type="decimal" allowBlank="1" showInputMessage="1" showErrorMessage="1" sqref="D51:K51 D53:K53 D55:K55 D57:K57 D59:K59" xr:uid="{7F73BA25-D189-45A0-99FA-EFCB844B747C}">
      <formula1>0</formula1>
      <formula2>1</formula2>
    </dataValidation>
  </dataValidations>
  <hyperlinks>
    <hyperlink ref="M64:N64" location="'2. Definamos '!A1" display="Volver" xr:uid="{C7DACD76-FD08-4549-897C-B287C9ED39C9}"/>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0F0E30EE-E6E9-4E1C-8780-07F4400D9554}">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07054-B4EF-40BE-B848-C8E8C20F75A9}">
  <sheetPr codeName="Hoja8">
    <tabColor rgb="FFD0F1EF"/>
  </sheetPr>
  <dimension ref="A1:S76"/>
  <sheetViews>
    <sheetView showGridLines="0" topLeftCell="A62" zoomScale="49" zoomScaleNormal="155"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6.42578125" customWidth="1"/>
    <col min="12" max="12" width="53.42578125" customWidth="1"/>
    <col min="13" max="14" width="11.42578125" customWidth="1"/>
    <col min="15"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5.6">
      <c r="B4" s="339" t="s">
        <v>185</v>
      </c>
      <c r="C4" s="340"/>
      <c r="D4" s="157" t="str">
        <f>'2. Definamos '!K5</f>
        <v>Producto</v>
      </c>
      <c r="E4" s="157"/>
      <c r="F4" s="57"/>
      <c r="G4" s="57"/>
      <c r="H4" s="57"/>
      <c r="I4" s="57"/>
      <c r="J4" s="57"/>
      <c r="K4" s="57"/>
      <c r="L4" s="58"/>
    </row>
    <row r="5" spans="2:18" ht="15.6">
      <c r="B5" s="341" t="s">
        <v>186</v>
      </c>
      <c r="C5" s="342"/>
      <c r="D5" s="158" t="s">
        <v>187</v>
      </c>
      <c r="E5" s="158"/>
      <c r="F5" s="59"/>
      <c r="G5" s="59"/>
      <c r="H5" s="59"/>
      <c r="I5" s="59"/>
      <c r="J5" s="59"/>
      <c r="K5" s="59"/>
      <c r="L5" s="60"/>
    </row>
    <row r="6" spans="2:18" ht="15.95" thickBot="1">
      <c r="B6" s="343" t="s">
        <v>188</v>
      </c>
      <c r="C6" s="344"/>
      <c r="D6" s="119" t="s">
        <v>189</v>
      </c>
      <c r="E6" s="119"/>
      <c r="F6" s="61"/>
      <c r="G6" s="61"/>
      <c r="H6" s="61"/>
      <c r="I6" s="61"/>
      <c r="J6" s="61"/>
      <c r="K6" s="61"/>
      <c r="L6" s="62"/>
    </row>
    <row r="7" spans="2:18" ht="15" thickBot="1"/>
    <row r="8" spans="2:18" ht="17.100000000000001" customHeight="1" thickBot="1">
      <c r="B8" s="335" t="s">
        <v>190</v>
      </c>
      <c r="C8" s="335"/>
      <c r="D8" s="336" t="s">
        <v>191</v>
      </c>
      <c r="E8" s="336"/>
      <c r="F8" s="337"/>
      <c r="G8" s="337"/>
      <c r="H8" s="337"/>
      <c r="I8" s="337"/>
      <c r="J8" s="337"/>
      <c r="K8" s="337"/>
      <c r="L8" s="338"/>
    </row>
    <row r="9" spans="2:18" ht="49.35" customHeight="1">
      <c r="B9" s="335" t="s">
        <v>192</v>
      </c>
      <c r="C9" s="335"/>
      <c r="D9" s="345" t="s">
        <v>193</v>
      </c>
      <c r="E9" s="345"/>
      <c r="F9" s="346"/>
      <c r="G9" s="346"/>
      <c r="H9" s="346"/>
      <c r="I9" s="346"/>
      <c r="J9" s="346"/>
      <c r="K9" s="346"/>
      <c r="L9" s="347"/>
    </row>
    <row r="10" spans="2:18" ht="23.1" customHeight="1" thickBot="1">
      <c r="B10" s="335" t="s">
        <v>194</v>
      </c>
      <c r="C10" s="335"/>
      <c r="D10" s="348">
        <f>IFERROR(COUNTIF(J13:J47,"SI")/COUNTIF(I13:I47,1),0)</f>
        <v>0</v>
      </c>
      <c r="E10" s="348"/>
      <c r="F10" s="348"/>
      <c r="G10" s="348"/>
      <c r="H10" s="348"/>
      <c r="I10" s="348"/>
      <c r="J10" s="348"/>
      <c r="K10" s="348"/>
      <c r="L10" s="349"/>
      <c r="N10" s="65">
        <f>D10</f>
        <v>0</v>
      </c>
    </row>
    <row r="11" spans="2:18" ht="8.1" customHeight="1" thickBot="1">
      <c r="B11" s="359"/>
      <c r="C11" s="359"/>
      <c r="D11" s="359"/>
      <c r="E11" s="359"/>
      <c r="F11" s="359"/>
      <c r="G11" s="359"/>
      <c r="H11" s="359"/>
      <c r="I11" s="359"/>
      <c r="J11" s="359"/>
      <c r="K11" s="359"/>
      <c r="L11" s="359"/>
    </row>
    <row r="12" spans="2:18" ht="37.9" customHeight="1" thickBot="1">
      <c r="B12" s="339" t="s">
        <v>195</v>
      </c>
      <c r="C12" s="340"/>
      <c r="D12" s="340"/>
      <c r="E12" s="340"/>
      <c r="F12" s="340"/>
      <c r="G12" s="340"/>
      <c r="H12" s="340"/>
      <c r="I12" s="226"/>
      <c r="J12" s="226"/>
      <c r="K12" s="227" t="s">
        <v>196</v>
      </c>
      <c r="L12" s="228" t="s">
        <v>197</v>
      </c>
    </row>
    <row r="13" spans="2:18" ht="15" customHeight="1">
      <c r="B13" s="350" t="s">
        <v>198</v>
      </c>
      <c r="C13" s="351"/>
      <c r="D13" s="356" t="s">
        <v>199</v>
      </c>
      <c r="E13" s="356"/>
      <c r="F13" s="356"/>
      <c r="G13" s="356"/>
      <c r="H13" s="362"/>
      <c r="I13" s="206">
        <f t="shared" ref="I13:I47" si="0">IF(D13&lt;&gt;"",IF(OR(K13="NO",K13="SI",K13="Seleccione"),1,0),0)</f>
        <v>1</v>
      </c>
      <c r="J13" s="233" t="str">
        <f t="shared" ref="J13:J47" si="1">IF(D13="",0,K13)</f>
        <v>Seleccione</v>
      </c>
      <c r="K13" s="223" t="s">
        <v>5</v>
      </c>
      <c r="L13" s="221"/>
    </row>
    <row r="14" spans="2:18" ht="15" customHeight="1">
      <c r="B14" s="352"/>
      <c r="C14" s="353"/>
      <c r="D14" s="357" t="s">
        <v>200</v>
      </c>
      <c r="E14" s="357"/>
      <c r="F14" s="357"/>
      <c r="G14" s="357"/>
      <c r="H14" s="363"/>
      <c r="I14" s="206">
        <f t="shared" si="0"/>
        <v>1</v>
      </c>
      <c r="J14" s="233" t="str">
        <f t="shared" si="1"/>
        <v>Seleccione</v>
      </c>
      <c r="K14" s="223" t="s">
        <v>5</v>
      </c>
      <c r="L14" s="222"/>
    </row>
    <row r="15" spans="2:18" ht="15" customHeight="1">
      <c r="B15" s="352"/>
      <c r="C15" s="353"/>
      <c r="D15" s="357" t="s">
        <v>201</v>
      </c>
      <c r="E15" s="357"/>
      <c r="F15" s="357"/>
      <c r="G15" s="357"/>
      <c r="H15" s="363"/>
      <c r="I15" s="206">
        <f t="shared" si="0"/>
        <v>1</v>
      </c>
      <c r="J15" s="233" t="str">
        <f t="shared" si="1"/>
        <v>Seleccione</v>
      </c>
      <c r="K15" s="223" t="s">
        <v>5</v>
      </c>
      <c r="L15" s="222"/>
    </row>
    <row r="16" spans="2:18" ht="15" customHeight="1">
      <c r="B16" s="352"/>
      <c r="C16" s="353"/>
      <c r="D16" s="357" t="s">
        <v>202</v>
      </c>
      <c r="E16" s="357"/>
      <c r="F16" s="357"/>
      <c r="G16" s="357"/>
      <c r="H16" s="363"/>
      <c r="I16" s="206">
        <f t="shared" si="0"/>
        <v>1</v>
      </c>
      <c r="J16" s="233" t="str">
        <f t="shared" si="1"/>
        <v>Seleccione</v>
      </c>
      <c r="K16" s="223" t="s">
        <v>5</v>
      </c>
      <c r="L16" s="222"/>
    </row>
    <row r="17" spans="2:12" ht="15" customHeight="1">
      <c r="B17" s="352"/>
      <c r="C17" s="353"/>
      <c r="D17" s="357" t="s">
        <v>203</v>
      </c>
      <c r="E17" s="357"/>
      <c r="F17" s="357"/>
      <c r="G17" s="357"/>
      <c r="H17" s="363"/>
      <c r="I17" s="206">
        <f t="shared" si="0"/>
        <v>1</v>
      </c>
      <c r="J17" s="233" t="str">
        <f t="shared" si="1"/>
        <v>Seleccione</v>
      </c>
      <c r="K17" s="223" t="s">
        <v>5</v>
      </c>
      <c r="L17" s="222"/>
    </row>
    <row r="18" spans="2:12" ht="15" customHeight="1">
      <c r="B18" s="352"/>
      <c r="C18" s="353"/>
      <c r="D18" s="357" t="s">
        <v>204</v>
      </c>
      <c r="E18" s="357"/>
      <c r="F18" s="357"/>
      <c r="G18" s="357"/>
      <c r="H18" s="363"/>
      <c r="I18" s="206">
        <f t="shared" si="0"/>
        <v>1</v>
      </c>
      <c r="J18" s="233" t="str">
        <f t="shared" si="1"/>
        <v>Seleccione</v>
      </c>
      <c r="K18" s="223" t="s">
        <v>5</v>
      </c>
      <c r="L18" s="222"/>
    </row>
    <row r="19" spans="2:12" ht="15" customHeight="1">
      <c r="B19" s="352"/>
      <c r="C19" s="353"/>
      <c r="D19" s="357" t="s">
        <v>205</v>
      </c>
      <c r="E19" s="357"/>
      <c r="F19" s="357"/>
      <c r="G19" s="357"/>
      <c r="H19" s="363"/>
      <c r="I19" s="206">
        <f t="shared" si="0"/>
        <v>1</v>
      </c>
      <c r="J19" s="233" t="str">
        <f t="shared" si="1"/>
        <v>Seleccione</v>
      </c>
      <c r="K19" s="223" t="s">
        <v>5</v>
      </c>
      <c r="L19" s="222"/>
    </row>
    <row r="20" spans="2:12" ht="15" customHeight="1">
      <c r="B20" s="352"/>
      <c r="C20" s="353"/>
      <c r="D20" s="357" t="s">
        <v>206</v>
      </c>
      <c r="E20" s="357"/>
      <c r="F20" s="357"/>
      <c r="G20" s="357"/>
      <c r="H20" s="363"/>
      <c r="I20" s="206">
        <f t="shared" si="0"/>
        <v>1</v>
      </c>
      <c r="J20" s="233" t="str">
        <f t="shared" si="1"/>
        <v>Seleccione</v>
      </c>
      <c r="K20" s="223" t="s">
        <v>5</v>
      </c>
      <c r="L20" s="222"/>
    </row>
    <row r="21" spans="2:12" ht="15" customHeight="1">
      <c r="B21" s="352"/>
      <c r="C21" s="353"/>
      <c r="D21" s="357" t="s">
        <v>207</v>
      </c>
      <c r="E21" s="357"/>
      <c r="F21" s="357"/>
      <c r="G21" s="357"/>
      <c r="H21" s="363"/>
      <c r="I21" s="206">
        <f t="shared" si="0"/>
        <v>1</v>
      </c>
      <c r="J21" s="233" t="str">
        <f t="shared" si="1"/>
        <v>Seleccione</v>
      </c>
      <c r="K21" s="223" t="s">
        <v>5</v>
      </c>
      <c r="L21" s="222"/>
    </row>
    <row r="22" spans="2:12" ht="15" customHeight="1">
      <c r="B22" s="352"/>
      <c r="C22" s="353"/>
      <c r="D22" s="366"/>
      <c r="E22" s="366"/>
      <c r="F22" s="366"/>
      <c r="G22" s="366"/>
      <c r="H22" s="367"/>
      <c r="I22" s="206">
        <f t="shared" si="0"/>
        <v>0</v>
      </c>
      <c r="J22" s="233">
        <f t="shared" si="1"/>
        <v>0</v>
      </c>
      <c r="K22" s="223" t="s">
        <v>5</v>
      </c>
      <c r="L22" s="222"/>
    </row>
    <row r="23" spans="2:12" ht="15" customHeight="1">
      <c r="B23" s="352"/>
      <c r="C23" s="353"/>
      <c r="D23" s="366"/>
      <c r="E23" s="366"/>
      <c r="F23" s="366"/>
      <c r="G23" s="366"/>
      <c r="H23" s="367"/>
      <c r="I23" s="206">
        <f t="shared" si="0"/>
        <v>0</v>
      </c>
      <c r="J23" s="233">
        <f t="shared" si="1"/>
        <v>0</v>
      </c>
      <c r="K23" s="223" t="s">
        <v>5</v>
      </c>
      <c r="L23" s="222"/>
    </row>
    <row r="24" spans="2:12" ht="15" customHeight="1">
      <c r="B24" s="352"/>
      <c r="C24" s="353"/>
      <c r="D24" s="366"/>
      <c r="E24" s="366"/>
      <c r="F24" s="366"/>
      <c r="G24" s="366"/>
      <c r="H24" s="367"/>
      <c r="I24" s="206">
        <f t="shared" si="0"/>
        <v>0</v>
      </c>
      <c r="J24" s="233">
        <f t="shared" si="1"/>
        <v>0</v>
      </c>
      <c r="K24" s="223" t="s">
        <v>5</v>
      </c>
      <c r="L24" s="222"/>
    </row>
    <row r="25" spans="2:12" ht="15" customHeight="1" thickBot="1">
      <c r="B25" s="360"/>
      <c r="C25" s="361"/>
      <c r="D25" s="364"/>
      <c r="E25" s="364"/>
      <c r="F25" s="364"/>
      <c r="G25" s="364"/>
      <c r="H25" s="365"/>
      <c r="I25" s="229">
        <f t="shared" si="0"/>
        <v>0</v>
      </c>
      <c r="J25" s="206">
        <f t="shared" si="1"/>
        <v>0</v>
      </c>
      <c r="K25" s="231" t="s">
        <v>5</v>
      </c>
      <c r="L25" s="232"/>
    </row>
    <row r="26" spans="2:12" ht="15" customHeight="1">
      <c r="B26" s="350" t="s">
        <v>208</v>
      </c>
      <c r="C26" s="351"/>
      <c r="D26" s="356" t="s">
        <v>209</v>
      </c>
      <c r="E26" s="356"/>
      <c r="F26" s="356"/>
      <c r="G26" s="356"/>
      <c r="H26" s="356"/>
      <c r="I26" s="208">
        <f t="shared" si="0"/>
        <v>1</v>
      </c>
      <c r="J26" s="206" t="str">
        <f t="shared" si="1"/>
        <v>Seleccione</v>
      </c>
      <c r="K26" s="209" t="s">
        <v>5</v>
      </c>
      <c r="L26" s="33"/>
    </row>
    <row r="27" spans="2:12" ht="15.6">
      <c r="B27" s="352"/>
      <c r="C27" s="353"/>
      <c r="D27" s="357" t="s">
        <v>210</v>
      </c>
      <c r="E27" s="357"/>
      <c r="F27" s="357"/>
      <c r="G27" s="357"/>
      <c r="H27" s="357"/>
      <c r="I27" s="206">
        <f t="shared" si="0"/>
        <v>1</v>
      </c>
      <c r="J27" s="206" t="str">
        <f t="shared" si="1"/>
        <v>Seleccione</v>
      </c>
      <c r="K27" s="207" t="s">
        <v>5</v>
      </c>
      <c r="L27" s="34"/>
    </row>
    <row r="28" spans="2:12" ht="15.6">
      <c r="B28" s="352"/>
      <c r="C28" s="353"/>
      <c r="D28" s="357" t="s">
        <v>211</v>
      </c>
      <c r="E28" s="357"/>
      <c r="F28" s="357"/>
      <c r="G28" s="357"/>
      <c r="H28" s="357"/>
      <c r="I28" s="206">
        <f t="shared" si="0"/>
        <v>1</v>
      </c>
      <c r="J28" s="206" t="str">
        <f t="shared" si="1"/>
        <v>Seleccione</v>
      </c>
      <c r="K28" s="207" t="s">
        <v>5</v>
      </c>
      <c r="L28" s="34"/>
    </row>
    <row r="29" spans="2:12" ht="15.6">
      <c r="B29" s="352"/>
      <c r="C29" s="353"/>
      <c r="D29" s="357" t="s">
        <v>212</v>
      </c>
      <c r="E29" s="357"/>
      <c r="F29" s="357"/>
      <c r="G29" s="357"/>
      <c r="H29" s="357"/>
      <c r="I29" s="206">
        <f t="shared" si="0"/>
        <v>1</v>
      </c>
      <c r="J29" s="206" t="str">
        <f t="shared" si="1"/>
        <v>Seleccione</v>
      </c>
      <c r="K29" s="207" t="s">
        <v>5</v>
      </c>
      <c r="L29" s="34"/>
    </row>
    <row r="30" spans="2:12" ht="15.6">
      <c r="B30" s="352"/>
      <c r="C30" s="353"/>
      <c r="D30" s="357" t="s">
        <v>213</v>
      </c>
      <c r="E30" s="357"/>
      <c r="F30" s="357"/>
      <c r="G30" s="357"/>
      <c r="H30" s="357"/>
      <c r="I30" s="206">
        <f t="shared" si="0"/>
        <v>1</v>
      </c>
      <c r="J30" s="206" t="str">
        <f t="shared" si="1"/>
        <v>Seleccione</v>
      </c>
      <c r="K30" s="207" t="s">
        <v>5</v>
      </c>
      <c r="L30" s="34"/>
    </row>
    <row r="31" spans="2:12" ht="15.6">
      <c r="B31" s="352"/>
      <c r="C31" s="353"/>
      <c r="D31" s="366"/>
      <c r="E31" s="366"/>
      <c r="F31" s="366"/>
      <c r="G31" s="366"/>
      <c r="H31" s="366"/>
      <c r="I31" s="206">
        <f t="shared" si="0"/>
        <v>0</v>
      </c>
      <c r="J31" s="206">
        <f t="shared" si="1"/>
        <v>0</v>
      </c>
      <c r="K31" s="207" t="s">
        <v>5</v>
      </c>
      <c r="L31" s="34"/>
    </row>
    <row r="32" spans="2:12" ht="15.6">
      <c r="B32" s="352"/>
      <c r="C32" s="353"/>
      <c r="D32" s="357"/>
      <c r="E32" s="357"/>
      <c r="F32" s="357"/>
      <c r="G32" s="357"/>
      <c r="H32" s="357"/>
      <c r="I32" s="206">
        <f t="shared" si="0"/>
        <v>0</v>
      </c>
      <c r="J32" s="206">
        <f t="shared" si="1"/>
        <v>0</v>
      </c>
      <c r="K32" s="207" t="s">
        <v>5</v>
      </c>
      <c r="L32" s="34"/>
    </row>
    <row r="33" spans="2:12" ht="16.350000000000001" customHeight="1" thickBot="1">
      <c r="B33" s="354"/>
      <c r="C33" s="355"/>
      <c r="D33" s="358"/>
      <c r="E33" s="358"/>
      <c r="F33" s="358"/>
      <c r="G33" s="358"/>
      <c r="H33" s="358"/>
      <c r="I33" s="210">
        <f t="shared" si="0"/>
        <v>0</v>
      </c>
      <c r="J33" s="206">
        <f t="shared" si="1"/>
        <v>0</v>
      </c>
      <c r="K33" s="211" t="s">
        <v>5</v>
      </c>
      <c r="L33" s="35"/>
    </row>
    <row r="34" spans="2:12" ht="15" customHeight="1">
      <c r="B34" s="350" t="s">
        <v>214</v>
      </c>
      <c r="C34" s="351"/>
      <c r="D34" s="356" t="s">
        <v>215</v>
      </c>
      <c r="E34" s="356"/>
      <c r="F34" s="356"/>
      <c r="G34" s="356"/>
      <c r="H34" s="356"/>
      <c r="I34" s="208">
        <f t="shared" si="0"/>
        <v>1</v>
      </c>
      <c r="J34" s="206" t="str">
        <f t="shared" si="1"/>
        <v>Seleccione</v>
      </c>
      <c r="K34" s="209" t="s">
        <v>5</v>
      </c>
      <c r="L34" s="33"/>
    </row>
    <row r="35" spans="2:12" ht="16.350000000000001" customHeight="1">
      <c r="B35" s="352"/>
      <c r="C35" s="353"/>
      <c r="D35" s="547" t="s">
        <v>216</v>
      </c>
      <c r="E35" s="547"/>
      <c r="F35" s="547"/>
      <c r="G35" s="547"/>
      <c r="H35" s="547"/>
      <c r="I35" s="206">
        <f t="shared" si="0"/>
        <v>1</v>
      </c>
      <c r="J35" s="206" t="str">
        <f t="shared" si="1"/>
        <v>Seleccione</v>
      </c>
      <c r="K35" s="207" t="s">
        <v>5</v>
      </c>
      <c r="L35" s="34"/>
    </row>
    <row r="36" spans="2:12" ht="16.350000000000001" customHeight="1">
      <c r="B36" s="352"/>
      <c r="C36" s="353"/>
      <c r="D36" s="547" t="s">
        <v>217</v>
      </c>
      <c r="E36" s="547"/>
      <c r="F36" s="547"/>
      <c r="G36" s="547"/>
      <c r="H36" s="547"/>
      <c r="I36" s="206">
        <f t="shared" si="0"/>
        <v>1</v>
      </c>
      <c r="J36" s="206" t="str">
        <f t="shared" si="1"/>
        <v>Seleccione</v>
      </c>
      <c r="K36" s="207" t="s">
        <v>5</v>
      </c>
      <c r="L36" s="34"/>
    </row>
    <row r="37" spans="2:12" ht="16.350000000000001" customHeight="1">
      <c r="B37" s="352"/>
      <c r="C37" s="353"/>
      <c r="D37" s="547" t="s">
        <v>218</v>
      </c>
      <c r="E37" s="547"/>
      <c r="F37" s="547"/>
      <c r="G37" s="547"/>
      <c r="H37" s="547"/>
      <c r="I37" s="206">
        <f t="shared" si="0"/>
        <v>1</v>
      </c>
      <c r="J37" s="206" t="str">
        <f t="shared" si="1"/>
        <v>Seleccione</v>
      </c>
      <c r="K37" s="207" t="s">
        <v>5</v>
      </c>
      <c r="L37" s="34"/>
    </row>
    <row r="38" spans="2:12" ht="16.350000000000001" customHeight="1">
      <c r="B38" s="352"/>
      <c r="C38" s="353"/>
      <c r="D38" s="547" t="s">
        <v>219</v>
      </c>
      <c r="E38" s="547"/>
      <c r="F38" s="547"/>
      <c r="G38" s="547"/>
      <c r="H38" s="547"/>
      <c r="I38" s="206">
        <f t="shared" si="0"/>
        <v>1</v>
      </c>
      <c r="J38" s="206" t="str">
        <f t="shared" si="1"/>
        <v>Seleccione</v>
      </c>
      <c r="K38" s="207" t="s">
        <v>5</v>
      </c>
      <c r="L38" s="34"/>
    </row>
    <row r="39" spans="2:12" ht="20.100000000000001" customHeight="1">
      <c r="B39" s="352"/>
      <c r="C39" s="353"/>
      <c r="D39" s="547" t="s">
        <v>220</v>
      </c>
      <c r="E39" s="547"/>
      <c r="F39" s="547"/>
      <c r="G39" s="547"/>
      <c r="H39" s="547"/>
      <c r="I39" s="206">
        <f t="shared" si="0"/>
        <v>1</v>
      </c>
      <c r="J39" s="206" t="str">
        <f t="shared" si="1"/>
        <v>Seleccione</v>
      </c>
      <c r="K39" s="207" t="s">
        <v>5</v>
      </c>
      <c r="L39" s="34"/>
    </row>
    <row r="40" spans="2:12" ht="16.350000000000001" customHeight="1">
      <c r="B40" s="352"/>
      <c r="C40" s="353"/>
      <c r="D40" s="372" t="s">
        <v>221</v>
      </c>
      <c r="E40" s="372"/>
      <c r="F40" s="372"/>
      <c r="G40" s="372"/>
      <c r="H40" s="372"/>
      <c r="I40" s="206">
        <f t="shared" si="0"/>
        <v>1</v>
      </c>
      <c r="J40" s="206" t="str">
        <f t="shared" si="1"/>
        <v>Seleccione</v>
      </c>
      <c r="K40" s="207" t="s">
        <v>5</v>
      </c>
      <c r="L40" s="34"/>
    </row>
    <row r="41" spans="2:12" ht="16.350000000000001" customHeight="1">
      <c r="B41" s="352"/>
      <c r="C41" s="353"/>
      <c r="D41" s="357" t="s">
        <v>222</v>
      </c>
      <c r="E41" s="357"/>
      <c r="F41" s="357"/>
      <c r="G41" s="357"/>
      <c r="H41" s="357"/>
      <c r="I41" s="206">
        <f t="shared" si="0"/>
        <v>1</v>
      </c>
      <c r="J41" s="206" t="str">
        <f t="shared" si="1"/>
        <v>Seleccione</v>
      </c>
      <c r="K41" s="207" t="s">
        <v>5</v>
      </c>
      <c r="L41" s="34"/>
    </row>
    <row r="42" spans="2:12" ht="16.350000000000001" customHeight="1">
      <c r="B42" s="352"/>
      <c r="C42" s="353"/>
      <c r="D42" s="371" t="s">
        <v>223</v>
      </c>
      <c r="E42" s="371"/>
      <c r="F42" s="371"/>
      <c r="G42" s="371"/>
      <c r="H42" s="371"/>
      <c r="I42" s="206">
        <f t="shared" si="0"/>
        <v>1</v>
      </c>
      <c r="J42" s="206" t="str">
        <f t="shared" si="1"/>
        <v>Seleccione</v>
      </c>
      <c r="K42" s="207" t="s">
        <v>5</v>
      </c>
      <c r="L42" s="34"/>
    </row>
    <row r="43" spans="2:12" ht="16.350000000000001" customHeight="1">
      <c r="B43" s="352"/>
      <c r="C43" s="353"/>
      <c r="D43" s="357" t="s">
        <v>224</v>
      </c>
      <c r="E43" s="357"/>
      <c r="F43" s="357"/>
      <c r="G43" s="357"/>
      <c r="H43" s="357"/>
      <c r="I43" s="206">
        <f t="shared" si="0"/>
        <v>1</v>
      </c>
      <c r="J43" s="206" t="str">
        <f t="shared" si="1"/>
        <v>Seleccione</v>
      </c>
      <c r="K43" s="207" t="s">
        <v>5</v>
      </c>
      <c r="L43" s="34"/>
    </row>
    <row r="44" spans="2:12" ht="16.350000000000001" customHeight="1">
      <c r="B44" s="352"/>
      <c r="C44" s="353"/>
      <c r="D44" s="357" t="s">
        <v>225</v>
      </c>
      <c r="E44" s="357"/>
      <c r="F44" s="357"/>
      <c r="G44" s="357"/>
      <c r="H44" s="357"/>
      <c r="I44" s="206">
        <f t="shared" si="0"/>
        <v>1</v>
      </c>
      <c r="J44" s="206" t="str">
        <f t="shared" si="1"/>
        <v>Seleccione</v>
      </c>
      <c r="K44" s="207" t="s">
        <v>5</v>
      </c>
      <c r="L44" s="34"/>
    </row>
    <row r="45" spans="2:12" ht="16.350000000000001" customHeight="1">
      <c r="B45" s="352"/>
      <c r="C45" s="353"/>
      <c r="D45" s="357"/>
      <c r="E45" s="357"/>
      <c r="F45" s="357"/>
      <c r="G45" s="357"/>
      <c r="H45" s="357"/>
      <c r="I45" s="206">
        <f t="shared" si="0"/>
        <v>0</v>
      </c>
      <c r="J45" s="206">
        <f t="shared" si="1"/>
        <v>0</v>
      </c>
      <c r="K45" s="207" t="s">
        <v>5</v>
      </c>
      <c r="L45" s="34"/>
    </row>
    <row r="46" spans="2:12" ht="16.350000000000001" customHeight="1">
      <c r="B46" s="352"/>
      <c r="C46" s="353"/>
      <c r="D46" s="357"/>
      <c r="E46" s="357"/>
      <c r="F46" s="357"/>
      <c r="G46" s="357"/>
      <c r="H46" s="357"/>
      <c r="I46" s="206">
        <f t="shared" si="0"/>
        <v>0</v>
      </c>
      <c r="J46" s="206">
        <f t="shared" si="1"/>
        <v>0</v>
      </c>
      <c r="K46" s="207" t="s">
        <v>5</v>
      </c>
      <c r="L46" s="34"/>
    </row>
    <row r="47" spans="2:12" ht="16.350000000000001" customHeight="1" thickBot="1">
      <c r="B47" s="354"/>
      <c r="C47" s="355"/>
      <c r="D47" s="358"/>
      <c r="E47" s="358"/>
      <c r="F47" s="358"/>
      <c r="G47" s="358"/>
      <c r="H47" s="358"/>
      <c r="I47" s="210">
        <f t="shared" si="0"/>
        <v>0</v>
      </c>
      <c r="J47" s="206">
        <f t="shared" si="1"/>
        <v>0</v>
      </c>
      <c r="K47" s="211" t="s">
        <v>5</v>
      </c>
      <c r="L47" s="35"/>
    </row>
    <row r="48" spans="2:12" ht="12" customHeight="1">
      <c r="B48" s="359"/>
      <c r="C48" s="359"/>
      <c r="D48" s="359"/>
      <c r="E48" s="359"/>
      <c r="F48" s="359"/>
      <c r="G48" s="359"/>
      <c r="H48" s="359"/>
      <c r="I48" s="359"/>
      <c r="J48" s="359"/>
      <c r="K48" s="359"/>
      <c r="L48" s="359"/>
    </row>
    <row r="49" spans="2:12" ht="16.350000000000001" customHeight="1">
      <c r="B49" s="113" t="s">
        <v>226</v>
      </c>
      <c r="C49" s="113" t="s">
        <v>227</v>
      </c>
      <c r="D49" s="400" t="s">
        <v>228</v>
      </c>
      <c r="E49" s="400"/>
      <c r="F49" s="400"/>
      <c r="G49" s="400"/>
      <c r="H49" s="400"/>
      <c r="I49" s="116"/>
      <c r="J49" s="116"/>
      <c r="K49" s="400" t="s">
        <v>229</v>
      </c>
      <c r="L49" s="400"/>
    </row>
    <row r="50" spans="2:12" ht="25.35" customHeight="1">
      <c r="B50" s="112">
        <v>45524</v>
      </c>
      <c r="C50" s="114">
        <f>IF(B50=0," ",EDATE(B50,D50))</f>
        <v>45708</v>
      </c>
      <c r="D50" s="401">
        <v>6</v>
      </c>
      <c r="E50" s="401"/>
      <c r="F50" s="401"/>
      <c r="G50" s="401"/>
      <c r="H50" s="401"/>
      <c r="I50" s="115"/>
      <c r="J50" s="115"/>
      <c r="K50" s="402">
        <f ca="1">IF(B50=0, " ", DATEDIF(B50,TODAY(),"m"))</f>
        <v>7</v>
      </c>
      <c r="L50" s="402"/>
    </row>
    <row r="51" spans="2:12" ht="12" customHeight="1">
      <c r="B51" s="69"/>
      <c r="C51" s="69"/>
      <c r="D51" s="69"/>
      <c r="E51" s="69"/>
      <c r="F51" s="69"/>
      <c r="G51" s="69"/>
      <c r="H51" s="69"/>
      <c r="I51" s="69"/>
      <c r="J51" s="69"/>
      <c r="K51" s="69"/>
      <c r="L51" s="69"/>
    </row>
    <row r="52" spans="2:12" ht="17.100000000000001" customHeight="1">
      <c r="B52" s="368" t="s">
        <v>230</v>
      </c>
      <c r="C52" s="369"/>
      <c r="D52" s="353" t="s">
        <v>231</v>
      </c>
      <c r="E52" s="353"/>
      <c r="F52" s="353"/>
      <c r="G52" s="353"/>
      <c r="H52" s="353"/>
      <c r="I52" s="353"/>
      <c r="J52" s="353"/>
      <c r="K52" s="353"/>
      <c r="L52" s="353" t="s">
        <v>232</v>
      </c>
    </row>
    <row r="53" spans="2:12" ht="63" customHeight="1" thickBot="1">
      <c r="B53" s="370"/>
      <c r="C53" s="325"/>
      <c r="D53" s="262" t="s">
        <v>233</v>
      </c>
      <c r="E53" s="262" t="s">
        <v>234</v>
      </c>
      <c r="F53" s="262" t="s">
        <v>235</v>
      </c>
      <c r="G53" s="262" t="s">
        <v>236</v>
      </c>
      <c r="H53" s="262" t="s">
        <v>237</v>
      </c>
      <c r="I53" s="262"/>
      <c r="J53" s="262"/>
      <c r="K53" s="262" t="s">
        <v>238</v>
      </c>
      <c r="L53" s="361"/>
    </row>
    <row r="54" spans="2:12" ht="31.35" customHeight="1">
      <c r="B54" s="378" t="s">
        <v>239</v>
      </c>
      <c r="C54" s="169" t="s">
        <v>240</v>
      </c>
      <c r="D54" s="110"/>
      <c r="E54" s="110"/>
      <c r="F54" s="110"/>
      <c r="G54" s="110"/>
      <c r="H54" s="110"/>
      <c r="I54" s="110"/>
      <c r="J54" s="110"/>
      <c r="K54" s="110"/>
      <c r="L54" s="33"/>
    </row>
    <row r="55" spans="2:12" ht="35.1" customHeight="1">
      <c r="B55" s="379"/>
      <c r="C55" s="159" t="s">
        <v>241</v>
      </c>
      <c r="D55" s="55"/>
      <c r="E55" s="55"/>
      <c r="F55" s="55"/>
      <c r="G55" s="55"/>
      <c r="H55" s="55"/>
      <c r="I55" s="55"/>
      <c r="J55" s="55"/>
      <c r="K55" s="55"/>
      <c r="L55" s="34"/>
    </row>
    <row r="56" spans="2:12" ht="34.9" customHeight="1" thickBot="1">
      <c r="B56" s="380"/>
      <c r="C56" s="168" t="s">
        <v>242</v>
      </c>
      <c r="D56" s="263" t="str">
        <f t="shared" ref="D56:K56" si="2">IFERROR(D54/D55," ")</f>
        <v xml:space="preserve"> </v>
      </c>
      <c r="E56" s="263" t="str">
        <f t="shared" si="2"/>
        <v xml:space="preserve"> </v>
      </c>
      <c r="F56" s="263" t="str">
        <f t="shared" si="2"/>
        <v xml:space="preserve"> </v>
      </c>
      <c r="G56" s="263" t="str">
        <f t="shared" si="2"/>
        <v xml:space="preserve"> </v>
      </c>
      <c r="H56" s="263" t="str">
        <f t="shared" si="2"/>
        <v xml:space="preserve"> </v>
      </c>
      <c r="I56" s="263" t="str">
        <f t="shared" si="2"/>
        <v xml:space="preserve"> </v>
      </c>
      <c r="J56" s="263" t="str">
        <f t="shared" si="2"/>
        <v xml:space="preserve"> </v>
      </c>
      <c r="K56" s="263" t="str">
        <f t="shared" si="2"/>
        <v xml:space="preserve"> </v>
      </c>
      <c r="L56" s="35"/>
    </row>
    <row r="57" spans="2:12" ht="34.9" customHeight="1">
      <c r="B57" s="385" t="s">
        <v>243</v>
      </c>
      <c r="C57" s="169" t="s">
        <v>244</v>
      </c>
      <c r="D57" s="110"/>
      <c r="E57" s="110"/>
      <c r="F57" s="110"/>
      <c r="G57" s="110"/>
      <c r="H57" s="110"/>
      <c r="I57" s="110"/>
      <c r="J57" s="110"/>
      <c r="K57" s="110"/>
      <c r="L57" s="33"/>
    </row>
    <row r="58" spans="2:12" ht="34.9" customHeight="1" thickBot="1">
      <c r="B58" s="386"/>
      <c r="C58" s="168" t="s">
        <v>242</v>
      </c>
      <c r="D58" s="188">
        <f>IFERROR(D54*D57," ")</f>
        <v>0</v>
      </c>
      <c r="E58" s="188">
        <f t="shared" ref="E58:K58" si="3">IFERROR(E54*E57," ")</f>
        <v>0</v>
      </c>
      <c r="F58" s="188">
        <f t="shared" si="3"/>
        <v>0</v>
      </c>
      <c r="G58" s="188">
        <f t="shared" si="3"/>
        <v>0</v>
      </c>
      <c r="H58" s="188">
        <f t="shared" si="3"/>
        <v>0</v>
      </c>
      <c r="I58" s="188">
        <f t="shared" si="3"/>
        <v>0</v>
      </c>
      <c r="J58" s="188"/>
      <c r="K58" s="188">
        <f t="shared" si="3"/>
        <v>0</v>
      </c>
      <c r="L58" s="35"/>
    </row>
    <row r="59" spans="2:12" ht="25.35" customHeight="1">
      <c r="B59" s="373" t="s">
        <v>245</v>
      </c>
      <c r="C59" s="374"/>
      <c r="D59" s="375"/>
      <c r="E59" s="376"/>
      <c r="F59" s="376"/>
      <c r="G59" s="376"/>
      <c r="H59" s="376"/>
      <c r="I59" s="376"/>
      <c r="J59" s="376"/>
      <c r="K59" s="376"/>
      <c r="L59" s="377"/>
    </row>
    <row r="60" spans="2:12" ht="67.150000000000006" customHeight="1" thickBot="1">
      <c r="B60" s="393" t="s">
        <v>246</v>
      </c>
      <c r="C60" s="394"/>
      <c r="D60" s="391" t="s">
        <v>247</v>
      </c>
      <c r="E60" s="391"/>
      <c r="F60" s="391"/>
      <c r="G60" s="391"/>
      <c r="H60" s="391"/>
      <c r="I60" s="391"/>
      <c r="J60" s="391"/>
      <c r="K60" s="391"/>
      <c r="L60" s="392"/>
    </row>
    <row r="61" spans="2:12" ht="35.1" customHeight="1" thickBot="1">
      <c r="B61" s="131"/>
      <c r="C61" s="160"/>
      <c r="D61" s="64"/>
      <c r="E61" s="64"/>
      <c r="F61" s="64"/>
      <c r="G61" s="64"/>
      <c r="H61" s="64"/>
      <c r="I61" s="64"/>
      <c r="J61" s="64"/>
      <c r="K61" s="64"/>
      <c r="L61" s="64"/>
    </row>
    <row r="62" spans="2:12" ht="20.100000000000001" customHeight="1">
      <c r="B62" s="396" t="s">
        <v>230</v>
      </c>
      <c r="C62" s="397"/>
      <c r="D62" s="351" t="s">
        <v>231</v>
      </c>
      <c r="E62" s="351"/>
      <c r="F62" s="351"/>
      <c r="G62" s="351"/>
      <c r="H62" s="351"/>
      <c r="I62" s="351"/>
      <c r="J62" s="351"/>
      <c r="K62" s="351"/>
      <c r="L62" s="383" t="s">
        <v>232</v>
      </c>
    </row>
    <row r="63" spans="2:12" ht="54" customHeight="1">
      <c r="B63" s="398"/>
      <c r="C63" s="323"/>
      <c r="D63" s="151" t="s">
        <v>233</v>
      </c>
      <c r="E63" s="151" t="s">
        <v>234</v>
      </c>
      <c r="F63" s="151" t="s">
        <v>235</v>
      </c>
      <c r="G63" s="151" t="s">
        <v>236</v>
      </c>
      <c r="H63" s="151" t="s">
        <v>237</v>
      </c>
      <c r="I63" s="151"/>
      <c r="J63" s="151"/>
      <c r="K63" s="151" t="s">
        <v>238</v>
      </c>
      <c r="L63" s="384"/>
    </row>
    <row r="64" spans="2:12" ht="31.35" customHeight="1">
      <c r="B64" s="381" t="s">
        <v>248</v>
      </c>
      <c r="C64" s="159" t="s">
        <v>249</v>
      </c>
      <c r="D64" s="55"/>
      <c r="E64" s="55"/>
      <c r="F64" s="55"/>
      <c r="G64" s="55"/>
      <c r="H64" s="55"/>
      <c r="I64" s="55"/>
      <c r="J64" s="55"/>
      <c r="K64" s="55"/>
      <c r="L64" s="34"/>
    </row>
    <row r="65" spans="2:14" ht="35.1" customHeight="1">
      <c r="B65" s="381"/>
      <c r="C65" s="159" t="s">
        <v>250</v>
      </c>
      <c r="D65" s="55"/>
      <c r="E65" s="55"/>
      <c r="F65" s="55"/>
      <c r="G65" s="55"/>
      <c r="H65" s="55"/>
      <c r="I65" s="55"/>
      <c r="J65" s="55"/>
      <c r="K65" s="55"/>
      <c r="L65" s="34"/>
    </row>
    <row r="66" spans="2:14" ht="35.1" customHeight="1" thickBot="1">
      <c r="B66" s="382"/>
      <c r="C66" s="185" t="s">
        <v>251</v>
      </c>
      <c r="D66" s="186" t="str">
        <f t="shared" ref="D66:K66" si="4">IFERROR(D64/D65," ")</f>
        <v xml:space="preserve"> </v>
      </c>
      <c r="E66" s="186" t="str">
        <f t="shared" si="4"/>
        <v xml:space="preserve"> </v>
      </c>
      <c r="F66" s="186" t="str">
        <f t="shared" si="4"/>
        <v xml:space="preserve"> </v>
      </c>
      <c r="G66" s="186" t="str">
        <f t="shared" si="4"/>
        <v xml:space="preserve"> </v>
      </c>
      <c r="H66" s="186" t="str">
        <f t="shared" si="4"/>
        <v xml:space="preserve"> </v>
      </c>
      <c r="I66" s="186" t="str">
        <f t="shared" si="4"/>
        <v xml:space="preserve"> </v>
      </c>
      <c r="J66" s="186" t="str">
        <f t="shared" si="4"/>
        <v xml:space="preserve"> </v>
      </c>
      <c r="K66" s="186" t="str">
        <f t="shared" si="4"/>
        <v xml:space="preserve"> </v>
      </c>
      <c r="L66" s="72"/>
    </row>
    <row r="67" spans="2:14" ht="34.9" customHeight="1">
      <c r="B67" s="385" t="s">
        <v>243</v>
      </c>
      <c r="C67" s="169" t="s">
        <v>252</v>
      </c>
      <c r="D67" s="110"/>
      <c r="E67" s="110"/>
      <c r="F67" s="110"/>
      <c r="G67" s="110"/>
      <c r="H67" s="110"/>
      <c r="I67" s="110"/>
      <c r="J67" s="110"/>
      <c r="K67" s="110"/>
      <c r="L67" s="33"/>
    </row>
    <row r="68" spans="2:14" ht="34.9" customHeight="1">
      <c r="B68" s="395"/>
      <c r="C68" s="159" t="s">
        <v>244</v>
      </c>
      <c r="D68" s="55"/>
      <c r="E68" s="55"/>
      <c r="F68" s="55"/>
      <c r="G68" s="55"/>
      <c r="H68" s="55"/>
      <c r="I68" s="55"/>
      <c r="J68" s="55"/>
      <c r="K68" s="55"/>
      <c r="L68" s="34"/>
    </row>
    <row r="69" spans="2:14" ht="34.9" customHeight="1" thickBot="1">
      <c r="B69" s="386"/>
      <c r="C69" s="168" t="s">
        <v>242</v>
      </c>
      <c r="D69" s="188">
        <f>IFERROR((D67-D64)*D68," ")</f>
        <v>0</v>
      </c>
      <c r="E69" s="188">
        <f t="shared" ref="E69:K69" si="5">IFERROR((E67-E64)*E68," ")</f>
        <v>0</v>
      </c>
      <c r="F69" s="188">
        <f t="shared" si="5"/>
        <v>0</v>
      </c>
      <c r="G69" s="188">
        <f t="shared" si="5"/>
        <v>0</v>
      </c>
      <c r="H69" s="188">
        <f t="shared" si="5"/>
        <v>0</v>
      </c>
      <c r="I69" s="188">
        <f t="shared" si="5"/>
        <v>0</v>
      </c>
      <c r="J69" s="188"/>
      <c r="K69" s="188">
        <f t="shared" si="5"/>
        <v>0</v>
      </c>
      <c r="L69" s="35"/>
    </row>
    <row r="70" spans="2:14" ht="27" customHeight="1">
      <c r="B70" s="387" t="s">
        <v>245</v>
      </c>
      <c r="C70" s="388"/>
      <c r="D70" s="389"/>
      <c r="E70" s="389"/>
      <c r="F70" s="389"/>
      <c r="G70" s="389"/>
      <c r="H70" s="389"/>
      <c r="I70" s="389"/>
      <c r="J70" s="389"/>
      <c r="K70" s="389"/>
      <c r="L70" s="390"/>
      <c r="M70" s="399"/>
      <c r="N70" s="399"/>
    </row>
    <row r="71" spans="2:14" ht="57.6" customHeight="1" thickBot="1">
      <c r="B71" s="393" t="s">
        <v>246</v>
      </c>
      <c r="C71" s="394"/>
      <c r="D71" s="391" t="s">
        <v>253</v>
      </c>
      <c r="E71" s="391"/>
      <c r="F71" s="391"/>
      <c r="G71" s="391"/>
      <c r="H71" s="391"/>
      <c r="I71" s="391"/>
      <c r="J71" s="391"/>
      <c r="K71" s="391"/>
      <c r="L71" s="392"/>
      <c r="M71" s="399"/>
      <c r="N71" s="399"/>
    </row>
    <row r="72" spans="2:14" ht="16.350000000000001" customHeight="1">
      <c r="M72" s="399"/>
      <c r="N72" s="399"/>
    </row>
    <row r="73" spans="2:14" ht="16.350000000000001" customHeight="1">
      <c r="M73" s="68"/>
      <c r="N73" s="68"/>
    </row>
    <row r="74" spans="2:14" ht="16.350000000000001" customHeight="1">
      <c r="M74" s="68"/>
      <c r="N74" s="68"/>
    </row>
    <row r="75" spans="2:14" ht="14.45"/>
    <row r="76" spans="2:14" ht="14.85" customHeight="1"/>
  </sheetData>
  <mergeCells count="75">
    <mergeCell ref="D22:H22"/>
    <mergeCell ref="D30:H30"/>
    <mergeCell ref="D31:H31"/>
    <mergeCell ref="D45:H45"/>
    <mergeCell ref="D46:H46"/>
    <mergeCell ref="M70:N72"/>
    <mergeCell ref="D49:H49"/>
    <mergeCell ref="K49:L49"/>
    <mergeCell ref="D50:H50"/>
    <mergeCell ref="K50:L50"/>
    <mergeCell ref="B70:C70"/>
    <mergeCell ref="D70:L70"/>
    <mergeCell ref="D60:L60"/>
    <mergeCell ref="B60:C60"/>
    <mergeCell ref="B71:C71"/>
    <mergeCell ref="D71:L71"/>
    <mergeCell ref="B67:B69"/>
    <mergeCell ref="B62:C63"/>
    <mergeCell ref="B59:C59"/>
    <mergeCell ref="D59:L59"/>
    <mergeCell ref="B54:B56"/>
    <mergeCell ref="B64:B66"/>
    <mergeCell ref="L52:L53"/>
    <mergeCell ref="D62:K62"/>
    <mergeCell ref="L62:L63"/>
    <mergeCell ref="B57:B58"/>
    <mergeCell ref="B34:C47"/>
    <mergeCell ref="D34:H34"/>
    <mergeCell ref="D35:H35"/>
    <mergeCell ref="D36:H36"/>
    <mergeCell ref="D37:H37"/>
    <mergeCell ref="D38:H38"/>
    <mergeCell ref="D39:H39"/>
    <mergeCell ref="D40:H40"/>
    <mergeCell ref="D47:H47"/>
    <mergeCell ref="D41:H41"/>
    <mergeCell ref="D17:H17"/>
    <mergeCell ref="D24:H24"/>
    <mergeCell ref="D28:H28"/>
    <mergeCell ref="D18:H18"/>
    <mergeCell ref="B52:C53"/>
    <mergeCell ref="D52:K52"/>
    <mergeCell ref="D42:H42"/>
    <mergeCell ref="D43:H43"/>
    <mergeCell ref="D44:H44"/>
    <mergeCell ref="D29:H29"/>
    <mergeCell ref="D32:H32"/>
    <mergeCell ref="D19:H19"/>
    <mergeCell ref="D20:H20"/>
    <mergeCell ref="D21:H21"/>
    <mergeCell ref="D23:H23"/>
    <mergeCell ref="B48:L48"/>
    <mergeCell ref="B9:C9"/>
    <mergeCell ref="D9:L9"/>
    <mergeCell ref="B10:C10"/>
    <mergeCell ref="D10:L10"/>
    <mergeCell ref="B26:C33"/>
    <mergeCell ref="D26:H26"/>
    <mergeCell ref="D27:H27"/>
    <mergeCell ref="D33:H33"/>
    <mergeCell ref="B11:L11"/>
    <mergeCell ref="B12:H12"/>
    <mergeCell ref="B13:C25"/>
    <mergeCell ref="D13:H13"/>
    <mergeCell ref="D14:H14"/>
    <mergeCell ref="D15:H15"/>
    <mergeCell ref="D16:H16"/>
    <mergeCell ref="D25:H25"/>
    <mergeCell ref="B8:C8"/>
    <mergeCell ref="D8:L8"/>
    <mergeCell ref="B1:L1"/>
    <mergeCell ref="B2:L2"/>
    <mergeCell ref="B4:C4"/>
    <mergeCell ref="B5:C5"/>
    <mergeCell ref="B6:C6"/>
  </mergeCells>
  <phoneticPr fontId="3" type="noConversion"/>
  <conditionalFormatting sqref="D10:E10">
    <cfRule type="dataBar" priority="3">
      <dataBar>
        <cfvo type="num" val="0"/>
        <cfvo type="num" val="1"/>
        <color rgb="FF6DBEB5"/>
      </dataBar>
      <extLst>
        <ext xmlns:x14="http://schemas.microsoft.com/office/spreadsheetml/2009/9/main" uri="{B025F937-C7B1-47D3-B67F-A62EFF666E3E}">
          <x14:id>{E805F37D-392E-41D9-B2C8-B1A7BCDF2DE5}</x14:id>
        </ext>
      </extLst>
    </cfRule>
  </conditionalFormatting>
  <conditionalFormatting sqref="K1:K55 K57:K65 K67:K1048576">
    <cfRule type="expression" dxfId="1" priority="1">
      <formula>$D$13=""</formula>
    </cfRule>
  </conditionalFormatting>
  <dataValidations count="2">
    <dataValidation type="list" allowBlank="1" showInputMessage="1" showErrorMessage="1" sqref="K26:K47" xr:uid="{529C15AF-4957-48A1-8B40-91CC320781CC}">
      <formula1>"Seleccione, SI,NO, NoAplica"</formula1>
    </dataValidation>
    <dataValidation type="list" allowBlank="1" showInputMessage="1" showErrorMessage="1" sqref="K13:K25" xr:uid="{700248B0-A5ED-4663-AEFB-F0D30D3FA209}">
      <formula1>"Seleccione, SI,NO, No Aplica"</formula1>
    </dataValidation>
  </dataValidations>
  <hyperlinks>
    <hyperlink ref="M59:N59" location="'2. Definamos '!A1" display="Volver" xr:uid="{9486FC57-97D7-40AC-B53F-3F7441AFA406}"/>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E805F37D-392E-41D9-B2C8-B1A7BCDF2DE5}">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473876-0D9B-4357-85E4-99C41A365D92}">
  <sheetPr>
    <tabColor rgb="FFD0F1EF"/>
  </sheetPr>
  <dimension ref="A1:R107"/>
  <sheetViews>
    <sheetView showGridLines="0" topLeftCell="A65" zoomScale="60" zoomScaleNormal="60" workbookViewId="0"/>
  </sheetViews>
  <sheetFormatPr defaultColWidth="0" defaultRowHeight="14.85"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4" width="11.42578125" customWidth="1"/>
    <col min="15"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469</v>
      </c>
      <c r="E5" s="158"/>
      <c r="F5" s="59"/>
      <c r="G5" s="59"/>
      <c r="H5" s="59"/>
      <c r="I5" s="59"/>
      <c r="J5" s="59"/>
      <c r="K5" s="59"/>
      <c r="L5" s="60"/>
    </row>
    <row r="6" spans="2:18" ht="17.100000000000001" customHeight="1" thickBot="1">
      <c r="B6" s="343" t="s">
        <v>188</v>
      </c>
      <c r="C6" s="344"/>
      <c r="D6" s="161" t="s">
        <v>456</v>
      </c>
      <c r="E6" s="161"/>
      <c r="F6" s="61"/>
      <c r="G6" s="61"/>
      <c r="H6" s="61"/>
      <c r="I6" s="61"/>
      <c r="J6" s="61"/>
      <c r="K6" s="61"/>
      <c r="L6" s="62"/>
    </row>
    <row r="7" spans="2:18" ht="14.45"/>
    <row r="8" spans="2:18" ht="15" thickBot="1"/>
    <row r="9" spans="2:18" ht="15.95" thickBot="1">
      <c r="B9" s="537" t="s">
        <v>190</v>
      </c>
      <c r="C9" s="538"/>
      <c r="D9" s="502" t="s">
        <v>438</v>
      </c>
      <c r="E9" s="462"/>
      <c r="F9" s="462"/>
      <c r="G9" s="462"/>
      <c r="H9" s="462"/>
      <c r="I9" s="462"/>
      <c r="J9" s="462"/>
      <c r="K9" s="462"/>
      <c r="L9" s="463"/>
    </row>
    <row r="10" spans="2:18" ht="83.1" customHeight="1" thickBot="1">
      <c r="B10" s="335" t="s">
        <v>255</v>
      </c>
      <c r="C10" s="335"/>
      <c r="D10" s="534" t="s">
        <v>457</v>
      </c>
      <c r="E10" s="459"/>
      <c r="F10" s="459"/>
      <c r="G10" s="459"/>
      <c r="H10" s="459"/>
      <c r="I10" s="459"/>
      <c r="J10" s="459"/>
      <c r="K10" s="459"/>
      <c r="L10" s="460"/>
    </row>
    <row r="11" spans="2:18" ht="15.95" thickBot="1">
      <c r="B11" s="457" t="s">
        <v>194</v>
      </c>
      <c r="C11" s="458"/>
      <c r="D11" s="414">
        <f>COUNTIF(J15:J43,"SI")/COUNTIF(I15:I43,1)</f>
        <v>0</v>
      </c>
      <c r="E11" s="348"/>
      <c r="F11" s="348"/>
      <c r="G11" s="348"/>
      <c r="H11" s="348"/>
      <c r="I11" s="348"/>
      <c r="J11" s="348"/>
      <c r="K11" s="348"/>
      <c r="L11" s="349"/>
      <c r="N11" s="65">
        <f>D11</f>
        <v>0</v>
      </c>
    </row>
    <row r="12" spans="2:18" ht="15" thickBot="1">
      <c r="B12" s="359"/>
      <c r="C12" s="359"/>
      <c r="D12" s="359"/>
      <c r="E12" s="359"/>
      <c r="F12" s="359"/>
      <c r="G12" s="359"/>
      <c r="H12" s="359"/>
      <c r="I12" s="359"/>
      <c r="J12" s="359"/>
      <c r="K12" s="359"/>
      <c r="L12" s="359"/>
    </row>
    <row r="13" spans="2:18" ht="76.349999999999994" customHeight="1" thickBot="1">
      <c r="B13" s="535" t="s">
        <v>440</v>
      </c>
      <c r="C13" s="535"/>
      <c r="D13" s="536" t="s">
        <v>458</v>
      </c>
      <c r="E13" s="536"/>
      <c r="F13" s="536"/>
      <c r="G13" s="536"/>
      <c r="H13" s="536"/>
      <c r="I13" s="536"/>
      <c r="J13" s="536"/>
      <c r="K13" s="536"/>
      <c r="L13" s="488"/>
    </row>
    <row r="14" spans="2:18" ht="15.95" thickBot="1">
      <c r="B14" s="335" t="s">
        <v>195</v>
      </c>
      <c r="C14" s="335"/>
      <c r="D14" s="335"/>
      <c r="E14" s="335"/>
      <c r="F14" s="335"/>
      <c r="G14" s="335"/>
      <c r="H14" s="335"/>
      <c r="I14" s="96"/>
      <c r="J14" s="216"/>
      <c r="K14" s="96" t="s">
        <v>196</v>
      </c>
      <c r="L14" s="83" t="s">
        <v>197</v>
      </c>
    </row>
    <row r="15" spans="2:18" ht="14.85" customHeight="1">
      <c r="B15" s="350" t="s">
        <v>198</v>
      </c>
      <c r="C15" s="351"/>
      <c r="D15" s="356" t="s">
        <v>201</v>
      </c>
      <c r="E15" s="356"/>
      <c r="F15" s="356"/>
      <c r="G15" s="356"/>
      <c r="H15" s="356"/>
      <c r="I15" s="218">
        <f>IF(D15&lt;&gt;"",IF(OR(K15="NO",K15="SI",K15="Seleccione"),1,0),0)</f>
        <v>1</v>
      </c>
      <c r="J15" s="206" t="str">
        <f t="shared" ref="J15:J43" si="0">IF(D15="",0,K15)</f>
        <v>Seleccione</v>
      </c>
      <c r="K15" s="209" t="s">
        <v>5</v>
      </c>
      <c r="L15" s="33"/>
    </row>
    <row r="16" spans="2:18" ht="14.85" customHeight="1">
      <c r="B16" s="352"/>
      <c r="C16" s="353"/>
      <c r="D16" s="357" t="s">
        <v>202</v>
      </c>
      <c r="E16" s="357"/>
      <c r="F16" s="357"/>
      <c r="G16" s="357"/>
      <c r="H16" s="357"/>
      <c r="I16" s="219">
        <f t="shared" ref="I16:I43" si="1">IF(D16&lt;&gt;"",IF(OR(K16="NO",K16="SI",K16="Seleccione"),1,0),0)</f>
        <v>1</v>
      </c>
      <c r="J16" s="206" t="str">
        <f t="shared" si="0"/>
        <v>Seleccione</v>
      </c>
      <c r="K16" s="207" t="s">
        <v>5</v>
      </c>
      <c r="L16" s="34"/>
    </row>
    <row r="17" spans="2:12" ht="14.85" customHeight="1">
      <c r="B17" s="352"/>
      <c r="C17" s="353"/>
      <c r="D17" s="357" t="s">
        <v>203</v>
      </c>
      <c r="E17" s="357"/>
      <c r="F17" s="357"/>
      <c r="G17" s="357"/>
      <c r="H17" s="357"/>
      <c r="I17" s="219">
        <f t="shared" si="1"/>
        <v>1</v>
      </c>
      <c r="J17" s="206" t="str">
        <f t="shared" si="0"/>
        <v>Seleccione</v>
      </c>
      <c r="K17" s="207" t="s">
        <v>5</v>
      </c>
      <c r="L17" s="34"/>
    </row>
    <row r="18" spans="2:12" ht="14.85" customHeight="1">
      <c r="B18" s="352"/>
      <c r="C18" s="353"/>
      <c r="D18" s="357" t="s">
        <v>204</v>
      </c>
      <c r="E18" s="357"/>
      <c r="F18" s="357"/>
      <c r="G18" s="357"/>
      <c r="H18" s="357"/>
      <c r="I18" s="219">
        <f t="shared" si="1"/>
        <v>1</v>
      </c>
      <c r="J18" s="206" t="str">
        <f t="shared" si="0"/>
        <v>Seleccione</v>
      </c>
      <c r="K18" s="207" t="s">
        <v>5</v>
      </c>
      <c r="L18" s="34"/>
    </row>
    <row r="19" spans="2:12" ht="14.85" customHeight="1">
      <c r="B19" s="352"/>
      <c r="C19" s="353"/>
      <c r="D19" s="357" t="s">
        <v>257</v>
      </c>
      <c r="E19" s="357"/>
      <c r="F19" s="357"/>
      <c r="G19" s="357"/>
      <c r="H19" s="357"/>
      <c r="I19" s="219">
        <f t="shared" si="1"/>
        <v>1</v>
      </c>
      <c r="J19" s="206" t="str">
        <f t="shared" si="0"/>
        <v>Seleccione</v>
      </c>
      <c r="K19" s="207" t="s">
        <v>5</v>
      </c>
      <c r="L19" s="34"/>
    </row>
    <row r="20" spans="2:12" ht="15" customHeight="1">
      <c r="B20" s="352"/>
      <c r="C20" s="353"/>
      <c r="D20" s="357" t="s">
        <v>205</v>
      </c>
      <c r="E20" s="357"/>
      <c r="F20" s="357"/>
      <c r="G20" s="357"/>
      <c r="H20" s="357"/>
      <c r="I20" s="219">
        <f t="shared" si="1"/>
        <v>1</v>
      </c>
      <c r="J20" s="206" t="str">
        <f t="shared" si="0"/>
        <v>Seleccione</v>
      </c>
      <c r="K20" s="207" t="s">
        <v>5</v>
      </c>
      <c r="L20" s="34"/>
    </row>
    <row r="21" spans="2:12" ht="15" customHeight="1">
      <c r="B21" s="352"/>
      <c r="C21" s="353"/>
      <c r="D21" s="366"/>
      <c r="E21" s="366"/>
      <c r="F21" s="366"/>
      <c r="G21" s="366"/>
      <c r="H21" s="366"/>
      <c r="I21" s="219">
        <f t="shared" si="1"/>
        <v>0</v>
      </c>
      <c r="J21" s="206">
        <f t="shared" si="0"/>
        <v>0</v>
      </c>
      <c r="K21" s="207" t="s">
        <v>5</v>
      </c>
      <c r="L21" s="34"/>
    </row>
    <row r="22" spans="2:12" ht="15" customHeight="1">
      <c r="B22" s="352"/>
      <c r="C22" s="353"/>
      <c r="D22" s="366"/>
      <c r="E22" s="366"/>
      <c r="F22" s="366"/>
      <c r="G22" s="366"/>
      <c r="H22" s="366"/>
      <c r="I22" s="219">
        <f t="shared" si="1"/>
        <v>0</v>
      </c>
      <c r="J22" s="206">
        <f t="shared" si="0"/>
        <v>0</v>
      </c>
      <c r="K22" s="207" t="s">
        <v>5</v>
      </c>
      <c r="L22" s="34"/>
    </row>
    <row r="23" spans="2:12" ht="15" customHeight="1">
      <c r="B23" s="352"/>
      <c r="C23" s="353"/>
      <c r="D23" s="366"/>
      <c r="E23" s="366"/>
      <c r="F23" s="366"/>
      <c r="G23" s="366"/>
      <c r="H23" s="366"/>
      <c r="I23" s="219">
        <f t="shared" si="1"/>
        <v>0</v>
      </c>
      <c r="J23" s="206">
        <f t="shared" si="0"/>
        <v>0</v>
      </c>
      <c r="K23" s="207" t="s">
        <v>5</v>
      </c>
      <c r="L23" s="34"/>
    </row>
    <row r="24" spans="2:12" ht="15" customHeight="1">
      <c r="B24" s="352"/>
      <c r="C24" s="353"/>
      <c r="D24" s="366"/>
      <c r="E24" s="366"/>
      <c r="F24" s="366"/>
      <c r="G24" s="366"/>
      <c r="H24" s="366"/>
      <c r="I24" s="219">
        <f t="shared" si="1"/>
        <v>0</v>
      </c>
      <c r="J24" s="206">
        <f t="shared" si="0"/>
        <v>0</v>
      </c>
      <c r="K24" s="207" t="s">
        <v>5</v>
      </c>
      <c r="L24" s="34"/>
    </row>
    <row r="25" spans="2:12" ht="15" customHeight="1" thickBot="1">
      <c r="B25" s="354"/>
      <c r="C25" s="355"/>
      <c r="D25" s="508"/>
      <c r="E25" s="508"/>
      <c r="F25" s="508"/>
      <c r="G25" s="508"/>
      <c r="H25" s="508"/>
      <c r="I25" s="220">
        <f t="shared" si="1"/>
        <v>0</v>
      </c>
      <c r="J25" s="206">
        <f t="shared" si="0"/>
        <v>0</v>
      </c>
      <c r="K25" s="211" t="s">
        <v>5</v>
      </c>
      <c r="L25" s="35"/>
    </row>
    <row r="26" spans="2:12" ht="15.6" customHeight="1">
      <c r="B26" s="350" t="s">
        <v>258</v>
      </c>
      <c r="C26" s="351"/>
      <c r="D26" s="356" t="s">
        <v>209</v>
      </c>
      <c r="E26" s="356"/>
      <c r="F26" s="356"/>
      <c r="G26" s="356"/>
      <c r="H26" s="356"/>
      <c r="I26" s="218">
        <f t="shared" si="1"/>
        <v>1</v>
      </c>
      <c r="J26" s="206" t="str">
        <f t="shared" si="0"/>
        <v>Seleccione</v>
      </c>
      <c r="K26" s="209" t="s">
        <v>5</v>
      </c>
      <c r="L26" s="33"/>
    </row>
    <row r="27" spans="2:12" ht="15" customHeight="1">
      <c r="B27" s="352"/>
      <c r="C27" s="353"/>
      <c r="D27" s="357" t="s">
        <v>442</v>
      </c>
      <c r="E27" s="357"/>
      <c r="F27" s="357"/>
      <c r="G27" s="357"/>
      <c r="H27" s="357"/>
      <c r="I27" s="219">
        <f t="shared" si="1"/>
        <v>1</v>
      </c>
      <c r="J27" s="206" t="str">
        <f t="shared" si="0"/>
        <v>Seleccione</v>
      </c>
      <c r="K27" s="207" t="s">
        <v>5</v>
      </c>
      <c r="L27" s="34"/>
    </row>
    <row r="28" spans="2:12" ht="15" customHeight="1">
      <c r="B28" s="352"/>
      <c r="C28" s="353"/>
      <c r="D28" s="366"/>
      <c r="E28" s="366"/>
      <c r="F28" s="366"/>
      <c r="G28" s="366"/>
      <c r="H28" s="366"/>
      <c r="I28" s="219">
        <f t="shared" si="1"/>
        <v>0</v>
      </c>
      <c r="J28" s="206">
        <f t="shared" si="0"/>
        <v>0</v>
      </c>
      <c r="K28" s="207" t="s">
        <v>5</v>
      </c>
      <c r="L28" s="34"/>
    </row>
    <row r="29" spans="2:12" ht="15" customHeight="1">
      <c r="B29" s="352"/>
      <c r="C29" s="353"/>
      <c r="D29" s="366"/>
      <c r="E29" s="366"/>
      <c r="F29" s="366"/>
      <c r="G29" s="366"/>
      <c r="H29" s="366"/>
      <c r="I29" s="219">
        <f t="shared" si="1"/>
        <v>0</v>
      </c>
      <c r="J29" s="206">
        <f t="shared" si="0"/>
        <v>0</v>
      </c>
      <c r="K29" s="207" t="s">
        <v>5</v>
      </c>
      <c r="L29" s="34"/>
    </row>
    <row r="30" spans="2:12" ht="15" customHeight="1">
      <c r="B30" s="352"/>
      <c r="C30" s="353"/>
      <c r="D30" s="366"/>
      <c r="E30" s="366"/>
      <c r="F30" s="366"/>
      <c r="G30" s="366"/>
      <c r="H30" s="366"/>
      <c r="I30" s="219">
        <f t="shared" si="1"/>
        <v>0</v>
      </c>
      <c r="J30" s="206">
        <f t="shared" si="0"/>
        <v>0</v>
      </c>
      <c r="K30" s="207" t="s">
        <v>5</v>
      </c>
      <c r="L30" s="34"/>
    </row>
    <row r="31" spans="2:12" ht="15.95" thickBot="1">
      <c r="B31" s="354"/>
      <c r="C31" s="355"/>
      <c r="D31" s="358"/>
      <c r="E31" s="358"/>
      <c r="F31" s="358"/>
      <c r="G31" s="358"/>
      <c r="H31" s="358"/>
      <c r="I31" s="220">
        <f t="shared" si="1"/>
        <v>0</v>
      </c>
      <c r="J31" s="206">
        <f t="shared" si="0"/>
        <v>0</v>
      </c>
      <c r="K31" s="211" t="s">
        <v>5</v>
      </c>
      <c r="L31" s="35"/>
    </row>
    <row r="32" spans="2:12" ht="15.6">
      <c r="B32" s="350" t="s">
        <v>261</v>
      </c>
      <c r="C32" s="351"/>
      <c r="D32" s="356" t="s">
        <v>444</v>
      </c>
      <c r="E32" s="356"/>
      <c r="F32" s="356"/>
      <c r="G32" s="356"/>
      <c r="H32" s="356"/>
      <c r="I32" s="218">
        <f t="shared" si="1"/>
        <v>1</v>
      </c>
      <c r="J32" s="206" t="str">
        <f t="shared" si="0"/>
        <v>Seleccione</v>
      </c>
      <c r="K32" s="209" t="s">
        <v>5</v>
      </c>
      <c r="L32" s="33"/>
    </row>
    <row r="33" spans="2:12" ht="15.6">
      <c r="B33" s="352"/>
      <c r="C33" s="353"/>
      <c r="D33" s="357" t="s">
        <v>459</v>
      </c>
      <c r="E33" s="357"/>
      <c r="F33" s="357"/>
      <c r="G33" s="357"/>
      <c r="H33" s="357"/>
      <c r="I33" s="219">
        <f t="shared" si="1"/>
        <v>1</v>
      </c>
      <c r="J33" s="206" t="str">
        <f t="shared" si="0"/>
        <v>Seleccione</v>
      </c>
      <c r="K33" s="207" t="s">
        <v>5</v>
      </c>
      <c r="L33" s="34"/>
    </row>
    <row r="34" spans="2:12" ht="15.6">
      <c r="B34" s="352"/>
      <c r="C34" s="353"/>
      <c r="D34" s="357" t="s">
        <v>446</v>
      </c>
      <c r="E34" s="357"/>
      <c r="F34" s="357"/>
      <c r="G34" s="357"/>
      <c r="H34" s="357"/>
      <c r="I34" s="219">
        <f t="shared" si="1"/>
        <v>1</v>
      </c>
      <c r="J34" s="206" t="str">
        <f t="shared" si="0"/>
        <v>Seleccione</v>
      </c>
      <c r="K34" s="207" t="s">
        <v>5</v>
      </c>
      <c r="L34" s="34"/>
    </row>
    <row r="35" spans="2:12" ht="15.6">
      <c r="B35" s="352"/>
      <c r="C35" s="353"/>
      <c r="D35" s="357" t="s">
        <v>426</v>
      </c>
      <c r="E35" s="357"/>
      <c r="F35" s="357"/>
      <c r="G35" s="357"/>
      <c r="H35" s="357"/>
      <c r="I35" s="219">
        <f t="shared" si="1"/>
        <v>1</v>
      </c>
      <c r="J35" s="206" t="str">
        <f t="shared" si="0"/>
        <v>Seleccione</v>
      </c>
      <c r="K35" s="207" t="s">
        <v>5</v>
      </c>
      <c r="L35" s="34"/>
    </row>
    <row r="36" spans="2:12" ht="15.6">
      <c r="B36" s="352"/>
      <c r="C36" s="353"/>
      <c r="D36" s="357" t="s">
        <v>460</v>
      </c>
      <c r="E36" s="357"/>
      <c r="F36" s="357"/>
      <c r="G36" s="357"/>
      <c r="H36" s="357"/>
      <c r="I36" s="219">
        <f t="shared" si="1"/>
        <v>1</v>
      </c>
      <c r="J36" s="206" t="str">
        <f t="shared" si="0"/>
        <v>Seleccione</v>
      </c>
      <c r="K36" s="207" t="s">
        <v>5</v>
      </c>
      <c r="L36" s="34"/>
    </row>
    <row r="37" spans="2:12" ht="15.6">
      <c r="B37" s="352"/>
      <c r="C37" s="353"/>
      <c r="D37" s="357" t="s">
        <v>404</v>
      </c>
      <c r="E37" s="357"/>
      <c r="F37" s="357"/>
      <c r="G37" s="357"/>
      <c r="H37" s="357"/>
      <c r="I37" s="219">
        <f t="shared" si="1"/>
        <v>1</v>
      </c>
      <c r="J37" s="206" t="str">
        <f t="shared" si="0"/>
        <v>Seleccione</v>
      </c>
      <c r="K37" s="207" t="s">
        <v>5</v>
      </c>
      <c r="L37" s="34"/>
    </row>
    <row r="38" spans="2:12" ht="15.6">
      <c r="B38" s="352"/>
      <c r="C38" s="353"/>
      <c r="D38" s="357" t="s">
        <v>447</v>
      </c>
      <c r="E38" s="357"/>
      <c r="F38" s="357"/>
      <c r="G38" s="357"/>
      <c r="H38" s="357"/>
      <c r="I38" s="219">
        <f t="shared" si="1"/>
        <v>1</v>
      </c>
      <c r="J38" s="206" t="str">
        <f t="shared" si="0"/>
        <v>Seleccione</v>
      </c>
      <c r="K38" s="207" t="s">
        <v>5</v>
      </c>
      <c r="L38" s="34"/>
    </row>
    <row r="39" spans="2:12" ht="15" customHeight="1">
      <c r="B39" s="352"/>
      <c r="C39" s="353"/>
      <c r="D39" s="357" t="s">
        <v>448</v>
      </c>
      <c r="E39" s="357"/>
      <c r="F39" s="357"/>
      <c r="G39" s="357"/>
      <c r="H39" s="357"/>
      <c r="I39" s="219">
        <f t="shared" si="1"/>
        <v>1</v>
      </c>
      <c r="J39" s="206" t="str">
        <f t="shared" si="0"/>
        <v>Seleccione</v>
      </c>
      <c r="K39" s="207" t="s">
        <v>5</v>
      </c>
      <c r="L39" s="34"/>
    </row>
    <row r="40" spans="2:12" ht="15" customHeight="1">
      <c r="B40" s="352"/>
      <c r="C40" s="353"/>
      <c r="D40" s="366"/>
      <c r="E40" s="366"/>
      <c r="F40" s="366"/>
      <c r="G40" s="366"/>
      <c r="H40" s="366"/>
      <c r="I40" s="219">
        <f t="shared" si="1"/>
        <v>0</v>
      </c>
      <c r="J40" s="206">
        <f t="shared" si="0"/>
        <v>0</v>
      </c>
      <c r="K40" s="207" t="s">
        <v>5</v>
      </c>
      <c r="L40" s="34"/>
    </row>
    <row r="41" spans="2:12" ht="15" customHeight="1">
      <c r="B41" s="352"/>
      <c r="C41" s="353"/>
      <c r="D41" s="366"/>
      <c r="E41" s="366"/>
      <c r="F41" s="366"/>
      <c r="G41" s="366"/>
      <c r="H41" s="366"/>
      <c r="I41" s="219">
        <f t="shared" si="1"/>
        <v>0</v>
      </c>
      <c r="J41" s="206">
        <f t="shared" si="0"/>
        <v>0</v>
      </c>
      <c r="K41" s="207" t="s">
        <v>5</v>
      </c>
      <c r="L41" s="34"/>
    </row>
    <row r="42" spans="2:12" ht="15" customHeight="1">
      <c r="B42" s="352"/>
      <c r="C42" s="353"/>
      <c r="D42" s="366"/>
      <c r="E42" s="366"/>
      <c r="F42" s="366"/>
      <c r="G42" s="366"/>
      <c r="H42" s="366"/>
      <c r="I42" s="219">
        <f t="shared" si="1"/>
        <v>0</v>
      </c>
      <c r="J42" s="206">
        <f t="shared" si="0"/>
        <v>0</v>
      </c>
      <c r="K42" s="207" t="s">
        <v>5</v>
      </c>
      <c r="L42" s="34"/>
    </row>
    <row r="43" spans="2:12" ht="15.95" thickBot="1">
      <c r="B43" s="354"/>
      <c r="C43" s="355"/>
      <c r="D43" s="358"/>
      <c r="E43" s="358"/>
      <c r="F43" s="358"/>
      <c r="G43" s="358"/>
      <c r="H43" s="358"/>
      <c r="I43" s="220">
        <f t="shared" si="1"/>
        <v>0</v>
      </c>
      <c r="J43" s="206">
        <f t="shared" si="0"/>
        <v>0</v>
      </c>
      <c r="K43" s="211" t="s">
        <v>5</v>
      </c>
      <c r="L43" s="35"/>
    </row>
    <row r="44" spans="2:12" ht="14.45">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229</v>
      </c>
      <c r="L45" s="400"/>
    </row>
    <row r="46" spans="2:12" ht="16.350000000000001"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521" t="s">
        <v>230</v>
      </c>
      <c r="C48" s="442"/>
      <c r="D48" s="441" t="s">
        <v>231</v>
      </c>
      <c r="E48" s="442"/>
      <c r="F48" s="442"/>
      <c r="G48" s="442"/>
      <c r="H48" s="442"/>
      <c r="I48" s="442"/>
      <c r="J48" s="442"/>
      <c r="K48" s="514"/>
      <c r="L48" s="515" t="s">
        <v>232</v>
      </c>
    </row>
    <row r="49" spans="2:12" ht="31.5" thickBot="1">
      <c r="B49" s="522"/>
      <c r="C49" s="324"/>
      <c r="D49" s="151" t="s">
        <v>233</v>
      </c>
      <c r="E49" s="151" t="s">
        <v>234</v>
      </c>
      <c r="F49" s="163" t="s">
        <v>235</v>
      </c>
      <c r="G49" s="163" t="s">
        <v>236</v>
      </c>
      <c r="H49" s="163" t="s">
        <v>237</v>
      </c>
      <c r="I49" s="163"/>
      <c r="J49" s="163"/>
      <c r="K49" s="163" t="s">
        <v>238</v>
      </c>
      <c r="L49" s="516"/>
    </row>
    <row r="50" spans="2:12" ht="41.1" customHeight="1">
      <c r="B50" s="512" t="s">
        <v>461</v>
      </c>
      <c r="C50" s="165" t="s">
        <v>450</v>
      </c>
      <c r="D50" s="127"/>
      <c r="E50" s="128"/>
      <c r="F50" s="128"/>
      <c r="G50" s="128"/>
      <c r="H50" s="128"/>
      <c r="I50" s="124"/>
      <c r="J50" s="128"/>
      <c r="K50" s="128"/>
      <c r="L50" s="200"/>
    </row>
    <row r="51" spans="2:12" ht="41.1" customHeight="1" thickBot="1">
      <c r="B51" s="513"/>
      <c r="C51" s="166" t="s">
        <v>462</v>
      </c>
      <c r="D51" s="15" t="s">
        <v>5</v>
      </c>
      <c r="E51" s="15" t="s">
        <v>5</v>
      </c>
      <c r="F51" s="15" t="s">
        <v>5</v>
      </c>
      <c r="G51" s="15" t="s">
        <v>5</v>
      </c>
      <c r="H51" s="15" t="s">
        <v>5</v>
      </c>
      <c r="I51" s="15" t="s">
        <v>5</v>
      </c>
      <c r="J51" s="15"/>
      <c r="K51" s="15" t="s">
        <v>5</v>
      </c>
      <c r="L51" s="201"/>
    </row>
    <row r="52" spans="2:12" ht="41.1" customHeight="1">
      <c r="B52" s="513"/>
      <c r="C52" s="165" t="s">
        <v>450</v>
      </c>
      <c r="D52" s="127"/>
      <c r="E52" s="128"/>
      <c r="F52" s="128"/>
      <c r="G52" s="128"/>
      <c r="H52" s="128"/>
      <c r="I52" s="124"/>
      <c r="J52" s="128"/>
      <c r="K52" s="128"/>
      <c r="L52" s="201"/>
    </row>
    <row r="53" spans="2:12" ht="41.1" customHeight="1" thickBot="1">
      <c r="B53" s="513"/>
      <c r="C53" s="166" t="s">
        <v>462</v>
      </c>
      <c r="D53" s="15" t="s">
        <v>5</v>
      </c>
      <c r="E53" s="15" t="s">
        <v>5</v>
      </c>
      <c r="F53" s="15" t="s">
        <v>5</v>
      </c>
      <c r="G53" s="15" t="s">
        <v>5</v>
      </c>
      <c r="H53" s="15" t="s">
        <v>5</v>
      </c>
      <c r="I53" s="15" t="s">
        <v>5</v>
      </c>
      <c r="J53" s="15"/>
      <c r="K53" s="15" t="s">
        <v>5</v>
      </c>
      <c r="L53" s="201"/>
    </row>
    <row r="54" spans="2:12" ht="41.1" customHeight="1">
      <c r="B54" s="513"/>
      <c r="C54" s="165" t="s">
        <v>450</v>
      </c>
      <c r="D54" s="127"/>
      <c r="E54" s="128"/>
      <c r="F54" s="128"/>
      <c r="G54" s="128"/>
      <c r="H54" s="128"/>
      <c r="I54" s="124"/>
      <c r="J54" s="128"/>
      <c r="K54" s="128"/>
      <c r="L54" s="201"/>
    </row>
    <row r="55" spans="2:12" ht="41.1" customHeight="1" thickBot="1">
      <c r="B55" s="513"/>
      <c r="C55" s="166" t="s">
        <v>462</v>
      </c>
      <c r="D55" s="15" t="s">
        <v>5</v>
      </c>
      <c r="E55" s="15" t="s">
        <v>5</v>
      </c>
      <c r="F55" s="15" t="s">
        <v>5</v>
      </c>
      <c r="G55" s="15" t="s">
        <v>5</v>
      </c>
      <c r="H55" s="15" t="s">
        <v>5</v>
      </c>
      <c r="I55" s="15" t="s">
        <v>5</v>
      </c>
      <c r="J55" s="15"/>
      <c r="K55" s="15" t="s">
        <v>5</v>
      </c>
      <c r="L55" s="201"/>
    </row>
    <row r="56" spans="2:12" ht="41.1" customHeight="1">
      <c r="B56" s="513"/>
      <c r="C56" s="165" t="s">
        <v>450</v>
      </c>
      <c r="D56" s="127"/>
      <c r="E56" s="128"/>
      <c r="F56" s="128"/>
      <c r="G56" s="128"/>
      <c r="H56" s="128"/>
      <c r="I56" s="124"/>
      <c r="J56" s="128"/>
      <c r="K56" s="128"/>
      <c r="L56" s="201"/>
    </row>
    <row r="57" spans="2:12" ht="41.1" customHeight="1" thickBot="1">
      <c r="B57" s="513"/>
      <c r="C57" s="166" t="s">
        <v>462</v>
      </c>
      <c r="D57" s="15" t="s">
        <v>5</v>
      </c>
      <c r="E57" s="15" t="s">
        <v>5</v>
      </c>
      <c r="F57" s="15" t="s">
        <v>5</v>
      </c>
      <c r="G57" s="15" t="s">
        <v>5</v>
      </c>
      <c r="H57" s="15" t="s">
        <v>5</v>
      </c>
      <c r="I57" s="15" t="s">
        <v>5</v>
      </c>
      <c r="J57" s="15"/>
      <c r="K57" s="15" t="s">
        <v>5</v>
      </c>
      <c r="L57" s="201"/>
    </row>
    <row r="58" spans="2:12" ht="41.1" customHeight="1">
      <c r="B58" s="513"/>
      <c r="C58" s="165" t="s">
        <v>450</v>
      </c>
      <c r="D58" s="127"/>
      <c r="E58" s="128"/>
      <c r="F58" s="128"/>
      <c r="G58" s="128"/>
      <c r="H58" s="128"/>
      <c r="I58" s="124"/>
      <c r="J58" s="128"/>
      <c r="K58" s="128"/>
      <c r="L58" s="201"/>
    </row>
    <row r="59" spans="2:12" ht="41.1" customHeight="1">
      <c r="B59" s="513"/>
      <c r="C59" s="166" t="s">
        <v>462</v>
      </c>
      <c r="D59" s="15" t="s">
        <v>5</v>
      </c>
      <c r="E59" s="15" t="s">
        <v>5</v>
      </c>
      <c r="F59" s="15" t="s">
        <v>5</v>
      </c>
      <c r="G59" s="15" t="s">
        <v>5</v>
      </c>
      <c r="H59" s="15" t="s">
        <v>5</v>
      </c>
      <c r="I59" s="15" t="s">
        <v>5</v>
      </c>
      <c r="J59" s="15"/>
      <c r="K59" s="15" t="s">
        <v>5</v>
      </c>
      <c r="L59" s="201"/>
    </row>
    <row r="60" spans="2:12" ht="41.1" customHeight="1" thickBot="1">
      <c r="B60" s="513"/>
      <c r="C60" s="167" t="s">
        <v>463</v>
      </c>
      <c r="D60" s="143"/>
      <c r="E60" s="143"/>
      <c r="F60" s="143"/>
      <c r="G60" s="143"/>
      <c r="H60" s="143"/>
      <c r="I60" s="118"/>
      <c r="J60" s="238"/>
      <c r="K60" s="143"/>
      <c r="L60" s="201"/>
    </row>
    <row r="61" spans="2:12" ht="50.1" customHeight="1" thickBot="1">
      <c r="B61" s="513"/>
      <c r="C61" s="185" t="s">
        <v>242</v>
      </c>
      <c r="D61" s="186" t="str">
        <f>IFERROR((((D51*D50)+(D52*D53)+(D54*D55)+(D56*D57)+(D58*D59))/D60)," ")</f>
        <v xml:space="preserve"> </v>
      </c>
      <c r="E61" s="186" t="str">
        <f>IFERROR((((E51*E50)+(E52*E53)+(E54*E55)+(E56*E57)+(E58*E59))/E60)," ")</f>
        <v xml:space="preserve"> </v>
      </c>
      <c r="F61" s="186" t="str">
        <f t="shared" ref="F61:K61" si="2">IFERROR((((F51*F50)+(F52*F53)+(F54*F55)+(F56*F57)+(F58*F59))/F60)," ")</f>
        <v xml:space="preserve"> </v>
      </c>
      <c r="G61" s="186" t="str">
        <f t="shared" si="2"/>
        <v xml:space="preserve"> </v>
      </c>
      <c r="H61" s="186" t="str">
        <f t="shared" si="2"/>
        <v xml:space="preserve"> </v>
      </c>
      <c r="I61" s="186" t="str">
        <f t="shared" si="2"/>
        <v xml:space="preserve"> </v>
      </c>
      <c r="J61" s="186"/>
      <c r="K61" s="186" t="str">
        <f t="shared" si="2"/>
        <v xml:space="preserve"> </v>
      </c>
      <c r="L61" s="202"/>
    </row>
    <row r="62" spans="2:12" ht="34.9" customHeight="1">
      <c r="B62" s="385" t="s">
        <v>464</v>
      </c>
      <c r="C62" s="169" t="s">
        <v>244</v>
      </c>
      <c r="D62" s="110"/>
      <c r="E62" s="110"/>
      <c r="F62" s="110"/>
      <c r="G62" s="110"/>
      <c r="H62" s="110"/>
      <c r="I62" s="110"/>
      <c r="J62" s="110"/>
      <c r="K62" s="110"/>
      <c r="L62" s="203"/>
    </row>
    <row r="63" spans="2:12" ht="34.9" customHeight="1" thickBot="1">
      <c r="B63" s="386"/>
      <c r="C63" s="168" t="s">
        <v>242</v>
      </c>
      <c r="D63" s="188" t="str">
        <f>IFERROR(D61*D62*D60," ")</f>
        <v xml:space="preserve"> </v>
      </c>
      <c r="E63" s="188" t="str">
        <f>IFERROR(E61*E62*E60," ")</f>
        <v xml:space="preserve"> </v>
      </c>
      <c r="F63" s="188" t="str">
        <f>IFERROR(F61*F62*F60," ")</f>
        <v xml:space="preserve"> </v>
      </c>
      <c r="G63" s="188" t="str">
        <f t="shared" ref="G63:K63" si="3">IFERROR(G61*G62*G60," ")</f>
        <v xml:space="preserve"> </v>
      </c>
      <c r="H63" s="188" t="str">
        <f t="shared" si="3"/>
        <v xml:space="preserve"> </v>
      </c>
      <c r="I63" s="188" t="str">
        <f t="shared" si="3"/>
        <v xml:space="preserve"> </v>
      </c>
      <c r="J63" s="188"/>
      <c r="K63" s="188" t="str">
        <f t="shared" si="3"/>
        <v xml:space="preserve"> </v>
      </c>
      <c r="L63" s="204"/>
    </row>
    <row r="64" spans="2:12" ht="24" customHeight="1" thickBot="1">
      <c r="B64" s="517" t="s">
        <v>245</v>
      </c>
      <c r="C64" s="518"/>
      <c r="D64" s="519"/>
      <c r="E64" s="519"/>
      <c r="F64" s="519"/>
      <c r="G64" s="519"/>
      <c r="H64" s="519"/>
      <c r="I64" s="519"/>
      <c r="J64" s="519"/>
      <c r="K64" s="519"/>
      <c r="L64" s="520"/>
    </row>
    <row r="65" spans="2:14" ht="60" customHeight="1" thickBot="1">
      <c r="B65" s="425" t="s">
        <v>246</v>
      </c>
      <c r="C65" s="426"/>
      <c r="D65" s="427" t="s">
        <v>465</v>
      </c>
      <c r="E65" s="427"/>
      <c r="F65" s="427"/>
      <c r="G65" s="427"/>
      <c r="H65" s="427"/>
      <c r="I65" s="427"/>
      <c r="J65" s="427"/>
      <c r="K65" s="427"/>
      <c r="L65" s="428"/>
    </row>
    <row r="66" spans="2:14" ht="17.850000000000001" customHeight="1">
      <c r="M66" s="47"/>
    </row>
    <row r="67" spans="2:14" ht="14.45"/>
    <row r="68" spans="2:14" ht="16.350000000000001" customHeight="1">
      <c r="M68" s="68"/>
      <c r="N68" s="68"/>
    </row>
    <row r="69" spans="2:14" ht="15.6" customHeight="1">
      <c r="M69" s="68"/>
      <c r="N69" s="68"/>
    </row>
    <row r="70" spans="2:14" ht="14.45" hidden="1"/>
    <row r="71" spans="2:14" ht="15" thickBot="1"/>
    <row r="72" spans="2:14" ht="14.45">
      <c r="I72" s="32"/>
      <c r="J72" s="44"/>
    </row>
    <row r="73" spans="2:14" ht="14.45"/>
    <row r="74" spans="2:14" ht="14.45">
      <c r="I74" s="63"/>
      <c r="J74" s="44"/>
    </row>
    <row r="75" spans="2:14" ht="14.45"/>
    <row r="76" spans="2:14" ht="14.45"/>
    <row r="77" spans="2:14" ht="14.45"/>
    <row r="78" spans="2:14" ht="14.45"/>
    <row r="79" spans="2:14" ht="14.45"/>
    <row r="80" spans="2:14" ht="14.45"/>
    <row r="81" ht="14.45"/>
    <row r="82" ht="14.45" hidden="1"/>
    <row r="83" ht="14.45" hidden="1"/>
    <row r="84" ht="14.45" hidden="1"/>
    <row r="85" ht="14.85" customHeight="1"/>
    <row r="86" ht="14.85" customHeight="1"/>
    <row r="87" ht="14.85" customHeight="1"/>
    <row r="88" ht="14.85" customHeight="1"/>
    <row r="89" ht="14.85" customHeight="1"/>
    <row r="90" ht="14.85" customHeight="1"/>
    <row r="91" ht="14.85" customHeight="1"/>
    <row r="92" ht="14.85" customHeight="1"/>
    <row r="93" ht="14.85" customHeight="1"/>
    <row r="94" ht="14.85" customHeight="1"/>
    <row r="95" ht="14.85" customHeight="1"/>
    <row r="96" ht="14.85" customHeight="1"/>
    <row r="97" ht="14.85" customHeight="1"/>
    <row r="98" ht="14.85" customHeight="1"/>
    <row r="99" ht="14.85" customHeight="1"/>
    <row r="100" ht="14.85" customHeight="1"/>
    <row r="101" ht="14.85" customHeight="1"/>
    <row r="102" ht="14.85" customHeight="1"/>
    <row r="103" ht="14.85" customHeight="1"/>
    <row r="104" ht="14.85" customHeight="1"/>
    <row r="105" ht="14.85" customHeight="1"/>
    <row r="106" ht="14.85" customHeight="1"/>
    <row r="107" ht="14.85" customHeight="1"/>
  </sheetData>
  <mergeCells count="61">
    <mergeCell ref="B64:C64"/>
    <mergeCell ref="D64:L64"/>
    <mergeCell ref="B65:C65"/>
    <mergeCell ref="D65:L65"/>
    <mergeCell ref="B48:C49"/>
    <mergeCell ref="D48:K48"/>
    <mergeCell ref="L48:L49"/>
    <mergeCell ref="B50:B61"/>
    <mergeCell ref="B62:B63"/>
    <mergeCell ref="D46:H46"/>
    <mergeCell ref="K46:L46"/>
    <mergeCell ref="D41:H41"/>
    <mergeCell ref="D42:H42"/>
    <mergeCell ref="D43:H43"/>
    <mergeCell ref="B44:L44"/>
    <mergeCell ref="D45:H45"/>
    <mergeCell ref="K45:L45"/>
    <mergeCell ref="B32:C43"/>
    <mergeCell ref="D32:H32"/>
    <mergeCell ref="D33:H33"/>
    <mergeCell ref="D34:H34"/>
    <mergeCell ref="D35:H35"/>
    <mergeCell ref="D36:H36"/>
    <mergeCell ref="D37:H37"/>
    <mergeCell ref="D38:H38"/>
    <mergeCell ref="D39:H39"/>
    <mergeCell ref="D40:H40"/>
    <mergeCell ref="B26:C31"/>
    <mergeCell ref="D26:H26"/>
    <mergeCell ref="D27:H27"/>
    <mergeCell ref="D28:H28"/>
    <mergeCell ref="D29:H29"/>
    <mergeCell ref="D30:H30"/>
    <mergeCell ref="D31:H31"/>
    <mergeCell ref="B14:H14"/>
    <mergeCell ref="B15:C25"/>
    <mergeCell ref="D15:H15"/>
    <mergeCell ref="D16:H16"/>
    <mergeCell ref="D17:H17"/>
    <mergeCell ref="D18:H18"/>
    <mergeCell ref="D19:H19"/>
    <mergeCell ref="D20:H20"/>
    <mergeCell ref="D21:H21"/>
    <mergeCell ref="D22:H22"/>
    <mergeCell ref="D23:H23"/>
    <mergeCell ref="D24:H24"/>
    <mergeCell ref="D25:H25"/>
    <mergeCell ref="B13:C13"/>
    <mergeCell ref="D13:L13"/>
    <mergeCell ref="B1:L1"/>
    <mergeCell ref="B2:L2"/>
    <mergeCell ref="B4:C4"/>
    <mergeCell ref="B5:C5"/>
    <mergeCell ref="B6:C6"/>
    <mergeCell ref="B9:C9"/>
    <mergeCell ref="D9:L9"/>
    <mergeCell ref="B10:C10"/>
    <mergeCell ref="D10:L10"/>
    <mergeCell ref="B11:C11"/>
    <mergeCell ref="D11:L11"/>
    <mergeCell ref="B12:L12"/>
  </mergeCells>
  <conditionalFormatting sqref="D11:E11">
    <cfRule type="dataBar" priority="1">
      <dataBar>
        <cfvo type="num" val="0"/>
        <cfvo type="num" val="1"/>
        <color rgb="FF6DBEB5"/>
      </dataBar>
      <extLst>
        <ext xmlns:x14="http://schemas.microsoft.com/office/spreadsheetml/2009/9/main" uri="{B025F937-C7B1-47D3-B67F-A62EFF666E3E}">
          <x14:id>{99726583-066E-4A8B-BB5C-E92C2A55EF5D}</x14:id>
        </ext>
      </extLst>
    </cfRule>
  </conditionalFormatting>
  <dataValidations count="2">
    <dataValidation type="list" allowBlank="1" showInputMessage="1" showErrorMessage="1" sqref="D51:K51 D53:K53 D55:K55 D57:K57 D59:K59" xr:uid="{3DF273D6-191A-44C2-9377-74B0AB528FF5}">
      <formula1>"Seleccione, 1, 0.75, 0.5, 0.25, 0 "</formula1>
    </dataValidation>
    <dataValidation type="list" allowBlank="1" showInputMessage="1" showErrorMessage="1" sqref="K15:K43" xr:uid="{8C407A29-D51C-45A0-8265-7F4A9716B78C}">
      <formula1>"Seleccione, SI,NO, NoAplica"</formula1>
    </dataValidation>
  </dataValidations>
  <hyperlinks>
    <hyperlink ref="M64:N64" location="'2. Definamos '!A1" display="Volver" xr:uid="{A8C889E5-453D-4938-8604-2B1DE9E24C4D}"/>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99726583-066E-4A8B-BB5C-E92C2A55EF5D}">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4EB26-D79E-4D7C-9C56-00DCD5273B3B}">
  <sheetPr>
    <tabColor rgb="FF29363B"/>
  </sheetPr>
  <dimension ref="B1:P56"/>
  <sheetViews>
    <sheetView showGridLines="0" topLeftCell="B34" zoomScale="90" zoomScaleNormal="90" workbookViewId="0"/>
  </sheetViews>
  <sheetFormatPr defaultColWidth="0" defaultRowHeight="14.45" zeroHeight="1"/>
  <cols>
    <col min="1" max="1" width="11.42578125" hidden="1" customWidth="1"/>
    <col min="2" max="10" width="11.42578125" customWidth="1"/>
    <col min="11" max="16384" width="11.42578125" hidden="1"/>
  </cols>
  <sheetData>
    <row r="1" spans="4:16">
      <c r="E1" s="100"/>
      <c r="F1" s="100"/>
      <c r="O1" s="56"/>
      <c r="P1" s="56"/>
    </row>
    <row r="2" spans="4:16">
      <c r="E2" s="100"/>
      <c r="F2" s="100"/>
    </row>
    <row r="3" spans="4:16">
      <c r="D3" s="56"/>
      <c r="E3" s="56" t="s">
        <v>470</v>
      </c>
      <c r="F3" s="56"/>
      <c r="G3" s="56"/>
    </row>
    <row r="4" spans="4:16">
      <c r="D4" s="56"/>
      <c r="E4" s="56" t="s">
        <v>471</v>
      </c>
      <c r="F4" s="65">
        <f>'Eliminación de material 1'!N10</f>
        <v>0</v>
      </c>
      <c r="G4" s="56"/>
    </row>
    <row r="5" spans="4:16">
      <c r="D5" s="56"/>
      <c r="E5" s="56" t="s">
        <v>254</v>
      </c>
      <c r="F5" s="65">
        <f>'Uso de material renovable 1'!M10</f>
        <v>0</v>
      </c>
      <c r="G5" s="56"/>
    </row>
    <row r="6" spans="4:16">
      <c r="D6" s="56"/>
      <c r="E6" s="56" t="s">
        <v>278</v>
      </c>
      <c r="F6" s="66">
        <f>'Inclusión de material reciclad1'!M11</f>
        <v>0</v>
      </c>
      <c r="G6" s="56"/>
    </row>
    <row r="7" spans="4:16">
      <c r="D7" s="56"/>
      <c r="E7" s="56" t="s">
        <v>316</v>
      </c>
      <c r="F7" s="65">
        <f>'Eficiencia en procesos 1'!N10</f>
        <v>0</v>
      </c>
      <c r="G7" s="56"/>
    </row>
    <row r="8" spans="4:16">
      <c r="D8" s="56"/>
      <c r="E8" s="56" t="s">
        <v>338</v>
      </c>
      <c r="F8" s="66">
        <f>'Recarga 1'!N11</f>
        <v>0</v>
      </c>
      <c r="G8" s="56"/>
    </row>
    <row r="9" spans="4:16">
      <c r="D9" s="56"/>
      <c r="E9" s="56" t="s">
        <v>384</v>
      </c>
      <c r="F9" s="65">
        <f>'Retornabilidad 1'!M10</f>
        <v>0</v>
      </c>
      <c r="G9" s="56"/>
    </row>
    <row r="10" spans="4:16">
      <c r="D10" s="56"/>
      <c r="E10" s="56" t="s">
        <v>419</v>
      </c>
      <c r="F10" s="65">
        <f>'Reutilización B2B 1'!N11</f>
        <v>0</v>
      </c>
      <c r="G10" s="56"/>
    </row>
    <row r="11" spans="4:16">
      <c r="D11" s="56"/>
      <c r="E11" s="56" t="s">
        <v>472</v>
      </c>
      <c r="F11" s="65">
        <f>'Reciclabilidad 1'!N10</f>
        <v>0</v>
      </c>
      <c r="G11" s="56"/>
    </row>
    <row r="12" spans="4:16">
      <c r="D12" s="56"/>
      <c r="E12" s="56" t="s">
        <v>473</v>
      </c>
      <c r="F12" s="65">
        <f>'Compostabilidad 1'!N11</f>
        <v>0</v>
      </c>
      <c r="G12" s="56"/>
      <c r="K12" s="56"/>
      <c r="L12" s="56"/>
    </row>
    <row r="13" spans="4:16"/>
    <row r="14" spans="4:16"/>
    <row r="15" spans="4:16"/>
    <row r="16" spans="4:16"/>
    <row r="17" spans="4:7"/>
    <row r="18" spans="4:7"/>
    <row r="19" spans="4:7"/>
    <row r="20" spans="4:7">
      <c r="D20" s="56"/>
      <c r="E20" s="539" t="s">
        <v>474</v>
      </c>
      <c r="F20" s="539"/>
      <c r="G20" s="56"/>
    </row>
    <row r="21" spans="4:7">
      <c r="D21" s="56"/>
      <c r="E21" s="56" t="s">
        <v>471</v>
      </c>
      <c r="F21" s="66">
        <f>'Eliminación de material 2'!N10</f>
        <v>0</v>
      </c>
      <c r="G21" s="56"/>
    </row>
    <row r="22" spans="4:7">
      <c r="D22" s="56"/>
      <c r="E22" s="56" t="s">
        <v>254</v>
      </c>
      <c r="F22" s="66">
        <f>'Uso de material renovable 2'!M10</f>
        <v>0</v>
      </c>
      <c r="G22" s="56"/>
    </row>
    <row r="23" spans="4:7">
      <c r="D23" s="56"/>
      <c r="E23" s="56" t="s">
        <v>278</v>
      </c>
      <c r="F23" s="66">
        <f>'Inclusión de material recic 2'!M11</f>
        <v>0</v>
      </c>
      <c r="G23" s="56"/>
    </row>
    <row r="24" spans="4:7">
      <c r="D24" s="56"/>
      <c r="E24" s="56" t="s">
        <v>316</v>
      </c>
      <c r="F24" s="66">
        <f>'Eficiencia en procesos 2'!N10</f>
        <v>0</v>
      </c>
      <c r="G24" s="56"/>
    </row>
    <row r="25" spans="4:7">
      <c r="D25" s="56"/>
      <c r="E25" s="56" t="s">
        <v>338</v>
      </c>
      <c r="F25" s="66">
        <f>'Recarga 2'!N11</f>
        <v>0</v>
      </c>
      <c r="G25" s="56"/>
    </row>
    <row r="26" spans="4:7">
      <c r="D26" s="56"/>
      <c r="E26" s="56" t="s">
        <v>384</v>
      </c>
      <c r="F26" s="66">
        <f>'Retornabilidad 2'!M10</f>
        <v>0</v>
      </c>
      <c r="G26" s="56"/>
    </row>
    <row r="27" spans="4:7">
      <c r="D27" s="56"/>
      <c r="E27" s="56" t="s">
        <v>419</v>
      </c>
      <c r="F27" s="66">
        <f>'Reutilización B2B 2'!N11</f>
        <v>0</v>
      </c>
      <c r="G27" s="56"/>
    </row>
    <row r="28" spans="4:7">
      <c r="D28" s="56"/>
      <c r="E28" s="56" t="s">
        <v>472</v>
      </c>
      <c r="F28" s="66">
        <f>'Reciclabilidad 2'!N10</f>
        <v>0</v>
      </c>
      <c r="G28" s="56"/>
    </row>
    <row r="29" spans="4:7">
      <c r="D29" s="56"/>
      <c r="E29" s="56" t="s">
        <v>473</v>
      </c>
      <c r="F29" s="66">
        <f>'Compostabilidad 2'!N11</f>
        <v>0</v>
      </c>
      <c r="G29" s="56"/>
    </row>
    <row r="30" spans="4:7">
      <c r="D30" s="56"/>
      <c r="E30" s="56"/>
      <c r="F30" s="56"/>
      <c r="G30" s="56"/>
    </row>
    <row r="31" spans="4:7"/>
    <row r="32" spans="4:7"/>
    <row r="33" spans="3:7"/>
    <row r="34" spans="3:7"/>
    <row r="35" spans="3:7">
      <c r="C35" s="56"/>
      <c r="D35" s="56"/>
      <c r="E35" s="56"/>
      <c r="F35" s="56"/>
      <c r="G35" s="56"/>
    </row>
    <row r="36" spans="3:7">
      <c r="C36" s="56"/>
      <c r="D36" s="56"/>
      <c r="E36" s="539" t="s">
        <v>475</v>
      </c>
      <c r="F36" s="539"/>
      <c r="G36" s="56"/>
    </row>
    <row r="37" spans="3:7">
      <c r="C37" s="56"/>
      <c r="D37" s="56"/>
      <c r="E37" s="56" t="s">
        <v>471</v>
      </c>
      <c r="F37" s="65">
        <f>'Eliminación de material 3'!N10</f>
        <v>0</v>
      </c>
      <c r="G37" s="56"/>
    </row>
    <row r="38" spans="3:7">
      <c r="C38" s="56"/>
      <c r="D38" s="56"/>
      <c r="E38" s="56" t="s">
        <v>254</v>
      </c>
      <c r="F38" s="65">
        <f>'Uso de material renovable 3'!M10</f>
        <v>0</v>
      </c>
      <c r="G38" s="56"/>
    </row>
    <row r="39" spans="3:7">
      <c r="C39" s="56"/>
      <c r="D39" s="56"/>
      <c r="E39" s="56" t="s">
        <v>278</v>
      </c>
      <c r="F39" s="66">
        <f>'Inclusión de material recic 3'!M11</f>
        <v>0</v>
      </c>
      <c r="G39" s="56"/>
    </row>
    <row r="40" spans="3:7">
      <c r="C40" s="56"/>
      <c r="D40" s="56"/>
      <c r="E40" s="56" t="s">
        <v>316</v>
      </c>
      <c r="F40" s="65">
        <f>'Eficiencia en procesos 3'!N10</f>
        <v>0</v>
      </c>
      <c r="G40" s="56"/>
    </row>
    <row r="41" spans="3:7">
      <c r="C41" s="56"/>
      <c r="D41" s="56"/>
      <c r="E41" s="56" t="s">
        <v>338</v>
      </c>
      <c r="F41" s="66">
        <f>'Recarga 3'!N11</f>
        <v>0</v>
      </c>
      <c r="G41" s="56"/>
    </row>
    <row r="42" spans="3:7">
      <c r="C42" s="56"/>
      <c r="D42" s="56"/>
      <c r="E42" s="56" t="s">
        <v>384</v>
      </c>
      <c r="F42" s="65">
        <f>'Retornabilidad 3'!M10</f>
        <v>0</v>
      </c>
      <c r="G42" s="56"/>
    </row>
    <row r="43" spans="3:7">
      <c r="C43" s="56"/>
      <c r="D43" s="56"/>
      <c r="E43" s="56" t="s">
        <v>419</v>
      </c>
      <c r="F43" s="65">
        <f>'Reutilización B2B 3'!N11</f>
        <v>0</v>
      </c>
      <c r="G43" s="56"/>
    </row>
    <row r="44" spans="3:7">
      <c r="C44" s="56"/>
      <c r="D44" s="56"/>
      <c r="E44" s="56" t="s">
        <v>472</v>
      </c>
      <c r="F44" s="65">
        <f>'Reciclabilidad 3'!N10</f>
        <v>0</v>
      </c>
      <c r="G44" s="56"/>
    </row>
    <row r="45" spans="3:7">
      <c r="C45" s="56"/>
      <c r="D45" s="56"/>
      <c r="E45" s="56" t="s">
        <v>473</v>
      </c>
      <c r="F45" s="65">
        <f>'Compostabilidad 3'!N11</f>
        <v>0</v>
      </c>
      <c r="G45" s="56"/>
    </row>
    <row r="46" spans="3:7">
      <c r="C46" s="56"/>
      <c r="D46" s="56"/>
      <c r="E46" s="56"/>
      <c r="F46" s="56"/>
      <c r="G46" s="56"/>
    </row>
    <row r="47" spans="3:7"/>
    <row r="48" spans="3:7"/>
    <row r="49"/>
    <row r="50"/>
    <row r="51"/>
    <row r="52"/>
    <row r="53"/>
    <row r="54"/>
    <row r="55"/>
    <row r="56"/>
  </sheetData>
  <sheetProtection algorithmName="SHA-512" hashValue="oePZE6/kHUbc9ZvUuUHftamQ4L/jnDb5s/1N7OS/EssmyiswXkCUD6rV9h3wfrgcE0zrwTy8aPDO0dRziykdrw==" saltValue="FkiS1/BvF7dPrjf3Ff6czw==" spinCount="100000" sheet="1"/>
  <mergeCells count="2">
    <mergeCell ref="E20:F20"/>
    <mergeCell ref="E36:F36"/>
  </mergeCell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23F9B-1EF8-4C38-B07F-E32029461835}">
  <sheetPr>
    <tabColor rgb="FF29363B"/>
  </sheetPr>
  <dimension ref="A1:Z119"/>
  <sheetViews>
    <sheetView workbookViewId="0">
      <selection activeCell="B21" sqref="B21"/>
    </sheetView>
  </sheetViews>
  <sheetFormatPr defaultColWidth="0" defaultRowHeight="14.45" zeroHeight="1"/>
  <cols>
    <col min="1" max="1" width="26.140625" customWidth="1"/>
    <col min="2" max="2" width="92.7109375" customWidth="1"/>
    <col min="3" max="26" width="0" hidden="1" customWidth="1"/>
    <col min="27" max="16384" width="11.42578125" hidden="1"/>
  </cols>
  <sheetData>
    <row r="1" spans="1:25">
      <c r="A1" s="268" t="s">
        <v>476</v>
      </c>
      <c r="B1" s="267" t="s">
        <v>477</v>
      </c>
      <c r="C1" s="64"/>
      <c r="D1" s="64"/>
      <c r="E1" s="64"/>
      <c r="F1" s="64"/>
      <c r="G1" s="64"/>
      <c r="H1" s="64"/>
      <c r="I1" s="64"/>
      <c r="J1" s="64"/>
      <c r="K1" s="64"/>
      <c r="L1" s="64"/>
      <c r="M1" s="64"/>
      <c r="N1" s="64"/>
      <c r="O1" s="64"/>
      <c r="P1" s="64"/>
      <c r="Q1" s="64"/>
      <c r="R1" s="64"/>
      <c r="S1" s="64"/>
      <c r="T1" s="64"/>
      <c r="U1" s="64"/>
      <c r="V1" s="64"/>
      <c r="W1" s="64"/>
      <c r="X1" s="64"/>
      <c r="Y1" s="64"/>
    </row>
    <row r="2" spans="1:25" ht="29.1">
      <c r="A2" s="269" t="s">
        <v>478</v>
      </c>
      <c r="B2" s="3" t="s">
        <v>479</v>
      </c>
      <c r="C2" s="64"/>
      <c r="D2" s="64"/>
      <c r="E2" s="64"/>
      <c r="F2" s="64"/>
      <c r="G2" s="64"/>
      <c r="H2" s="64"/>
      <c r="I2" s="64"/>
      <c r="J2" s="64"/>
      <c r="K2" s="64"/>
      <c r="L2" s="64"/>
      <c r="M2" s="64"/>
      <c r="N2" s="64"/>
      <c r="O2" s="64"/>
      <c r="P2" s="64"/>
      <c r="Q2" s="64"/>
      <c r="R2" s="64"/>
      <c r="S2" s="64"/>
      <c r="T2" s="64"/>
      <c r="U2" s="64"/>
      <c r="V2" s="64"/>
      <c r="W2" s="64"/>
      <c r="X2" s="64"/>
      <c r="Y2" s="64"/>
    </row>
    <row r="3" spans="1:25" ht="57.95">
      <c r="A3" s="269" t="s">
        <v>480</v>
      </c>
      <c r="B3" s="3" t="s">
        <v>481</v>
      </c>
      <c r="C3" s="64"/>
      <c r="D3" s="64"/>
      <c r="E3" s="64"/>
      <c r="F3" s="64"/>
      <c r="G3" s="64"/>
      <c r="H3" s="64"/>
      <c r="I3" s="64"/>
      <c r="J3" s="64"/>
      <c r="K3" s="64"/>
      <c r="L3" s="64"/>
      <c r="M3" s="64"/>
      <c r="N3" s="64"/>
      <c r="O3" s="64"/>
      <c r="P3" s="64"/>
      <c r="Q3" s="64"/>
      <c r="R3" s="64"/>
      <c r="S3" s="64"/>
      <c r="T3" s="64"/>
      <c r="U3" s="64"/>
      <c r="V3" s="64"/>
      <c r="W3" s="64"/>
      <c r="X3" s="64"/>
      <c r="Y3" s="64"/>
    </row>
    <row r="4" spans="1:25" ht="43.5">
      <c r="A4" s="540" t="s">
        <v>482</v>
      </c>
      <c r="B4" s="272" t="s">
        <v>483</v>
      </c>
      <c r="C4" s="64"/>
      <c r="D4" s="64"/>
      <c r="E4" s="64"/>
      <c r="F4" s="64"/>
      <c r="G4" s="64"/>
      <c r="H4" s="64"/>
      <c r="I4" s="64"/>
      <c r="J4" s="64"/>
      <c r="K4" s="64"/>
      <c r="L4" s="64"/>
      <c r="M4" s="64"/>
      <c r="N4" s="64"/>
      <c r="O4" s="64"/>
      <c r="P4" s="64"/>
      <c r="Q4" s="64"/>
      <c r="R4" s="64"/>
      <c r="S4" s="64"/>
      <c r="T4" s="64"/>
      <c r="U4" s="64"/>
      <c r="V4" s="64"/>
      <c r="W4" s="64"/>
      <c r="X4" s="64"/>
      <c r="Y4" s="64"/>
    </row>
    <row r="5" spans="1:25" ht="57.95">
      <c r="A5" s="541"/>
      <c r="B5" s="272" t="s">
        <v>484</v>
      </c>
      <c r="C5" s="64"/>
      <c r="D5" s="64"/>
      <c r="E5" s="64"/>
      <c r="F5" s="64"/>
      <c r="G5" s="64"/>
      <c r="H5" s="64"/>
      <c r="I5" s="64"/>
      <c r="J5" s="64"/>
      <c r="K5" s="64"/>
      <c r="L5" s="64"/>
      <c r="M5" s="64"/>
      <c r="N5" s="64"/>
      <c r="O5" s="64"/>
      <c r="P5" s="64"/>
      <c r="Q5" s="64"/>
      <c r="R5" s="64"/>
      <c r="S5" s="64"/>
      <c r="T5" s="64"/>
      <c r="U5" s="64"/>
      <c r="V5" s="64"/>
      <c r="W5" s="64"/>
      <c r="X5" s="64"/>
      <c r="Y5" s="64"/>
    </row>
    <row r="6" spans="1:25" ht="43.5">
      <c r="A6" s="269" t="s">
        <v>485</v>
      </c>
      <c r="B6" s="3" t="s">
        <v>486</v>
      </c>
      <c r="C6" s="64"/>
      <c r="D6" s="64"/>
      <c r="E6" s="64"/>
      <c r="F6" s="64"/>
      <c r="G6" s="64"/>
      <c r="H6" s="64"/>
      <c r="I6" s="64"/>
      <c r="J6" s="64"/>
      <c r="K6" s="64"/>
      <c r="L6" s="64"/>
      <c r="M6" s="64"/>
      <c r="N6" s="64"/>
      <c r="O6" s="64"/>
      <c r="P6" s="64"/>
      <c r="Q6" s="64"/>
      <c r="R6" s="64"/>
      <c r="S6" s="64"/>
      <c r="T6" s="64"/>
      <c r="U6" s="64"/>
      <c r="V6" s="64"/>
      <c r="W6" s="64"/>
      <c r="X6" s="64"/>
      <c r="Y6" s="64"/>
    </row>
    <row r="7" spans="1:25" ht="43.5">
      <c r="A7" s="269" t="s">
        <v>487</v>
      </c>
      <c r="B7" s="3" t="s">
        <v>488</v>
      </c>
      <c r="C7" s="64"/>
      <c r="D7" s="64"/>
      <c r="E7" s="64"/>
      <c r="F7" s="64"/>
      <c r="G7" s="64"/>
      <c r="H7" s="64"/>
      <c r="I7" s="64"/>
      <c r="J7" s="64"/>
      <c r="K7" s="64"/>
      <c r="L7" s="64"/>
      <c r="M7" s="64"/>
      <c r="N7" s="64"/>
      <c r="O7" s="64"/>
      <c r="P7" s="64"/>
      <c r="Q7" s="64"/>
      <c r="R7" s="64"/>
      <c r="S7" s="64"/>
      <c r="T7" s="64"/>
      <c r="U7" s="64"/>
      <c r="V7" s="64"/>
      <c r="W7" s="64"/>
      <c r="X7" s="64"/>
      <c r="Y7" s="64"/>
    </row>
    <row r="8" spans="1:25" ht="57.95">
      <c r="A8" s="269" t="s">
        <v>473</v>
      </c>
      <c r="B8" s="4" t="s">
        <v>489</v>
      </c>
      <c r="C8" s="64"/>
      <c r="D8" s="64"/>
      <c r="E8" s="64"/>
      <c r="F8" s="64"/>
      <c r="G8" s="64"/>
      <c r="H8" s="64"/>
      <c r="I8" s="64"/>
      <c r="J8" s="64"/>
      <c r="K8" s="64"/>
      <c r="L8" s="64"/>
      <c r="M8" s="64"/>
      <c r="N8" s="64"/>
      <c r="O8" s="64"/>
      <c r="P8" s="64"/>
      <c r="Q8" s="64"/>
      <c r="R8" s="64"/>
      <c r="S8" s="64"/>
      <c r="T8" s="64"/>
      <c r="U8" s="64"/>
      <c r="V8" s="64"/>
      <c r="W8" s="64"/>
      <c r="X8" s="64"/>
      <c r="Y8" s="64"/>
    </row>
    <row r="9" spans="1:25">
      <c r="A9" s="269" t="s">
        <v>490</v>
      </c>
      <c r="B9" s="3" t="s">
        <v>491</v>
      </c>
      <c r="C9" s="64"/>
      <c r="D9" s="64"/>
      <c r="E9" s="64"/>
      <c r="F9" s="64"/>
      <c r="G9" s="64"/>
      <c r="H9" s="64"/>
      <c r="I9" s="64"/>
      <c r="J9" s="64"/>
      <c r="K9" s="64"/>
      <c r="L9" s="64"/>
      <c r="M9" s="64"/>
      <c r="N9" s="64"/>
      <c r="O9" s="64"/>
      <c r="P9" s="64"/>
      <c r="Q9" s="64"/>
      <c r="R9" s="64"/>
      <c r="S9" s="64"/>
      <c r="T9" s="64"/>
      <c r="U9" s="64"/>
      <c r="V9" s="64"/>
      <c r="W9" s="64"/>
      <c r="X9" s="64"/>
      <c r="Y9" s="64"/>
    </row>
    <row r="10" spans="1:25" ht="43.5">
      <c r="A10" s="269" t="s">
        <v>492</v>
      </c>
      <c r="B10" s="3" t="s">
        <v>493</v>
      </c>
      <c r="C10" s="64"/>
      <c r="D10" s="64"/>
      <c r="E10" s="64"/>
      <c r="F10" s="64"/>
      <c r="G10" s="64"/>
      <c r="H10" s="64"/>
      <c r="I10" s="64"/>
      <c r="J10" s="64"/>
      <c r="K10" s="64"/>
      <c r="L10" s="64"/>
      <c r="M10" s="64"/>
      <c r="N10" s="64"/>
      <c r="O10" s="64"/>
      <c r="P10" s="64"/>
      <c r="Q10" s="64"/>
      <c r="R10" s="64"/>
      <c r="S10" s="64"/>
      <c r="T10" s="64"/>
      <c r="U10" s="64"/>
      <c r="V10" s="64"/>
      <c r="W10" s="64"/>
      <c r="X10" s="64"/>
      <c r="Y10" s="64"/>
    </row>
    <row r="11" spans="1:25" ht="57.95">
      <c r="A11" s="273" t="s">
        <v>494</v>
      </c>
      <c r="B11" s="3" t="s">
        <v>495</v>
      </c>
      <c r="C11" s="64"/>
      <c r="D11" s="64"/>
      <c r="E11" s="64"/>
      <c r="F11" s="64"/>
      <c r="G11" s="64"/>
      <c r="H11" s="64"/>
      <c r="I11" s="64"/>
      <c r="J11" s="64"/>
      <c r="K11" s="64"/>
      <c r="L11" s="64"/>
      <c r="M11" s="64"/>
      <c r="N11" s="64"/>
      <c r="O11" s="64"/>
      <c r="P11" s="64"/>
      <c r="Q11" s="64"/>
      <c r="R11" s="64"/>
      <c r="S11" s="64"/>
      <c r="T11" s="64"/>
      <c r="U11" s="64"/>
      <c r="V11" s="64"/>
      <c r="W11" s="64"/>
      <c r="X11" s="64"/>
      <c r="Y11" s="64"/>
    </row>
    <row r="12" spans="1:25" ht="57.95">
      <c r="A12" s="273" t="s">
        <v>496</v>
      </c>
      <c r="B12" s="3" t="s">
        <v>497</v>
      </c>
      <c r="C12" s="64"/>
      <c r="D12" s="64"/>
      <c r="E12" s="64"/>
      <c r="F12" s="64"/>
      <c r="G12" s="64"/>
      <c r="H12" s="64"/>
      <c r="I12" s="64"/>
      <c r="J12" s="64"/>
      <c r="K12" s="64"/>
      <c r="L12" s="64"/>
      <c r="M12" s="64"/>
      <c r="N12" s="64"/>
      <c r="O12" s="64"/>
      <c r="P12" s="64"/>
      <c r="Q12" s="64"/>
      <c r="R12" s="64"/>
      <c r="S12" s="64"/>
      <c r="T12" s="64"/>
      <c r="U12" s="64"/>
      <c r="V12" s="64"/>
      <c r="W12" s="64"/>
      <c r="X12" s="64"/>
      <c r="Y12" s="64"/>
    </row>
    <row r="13" spans="1:25" ht="43.5">
      <c r="A13" s="273" t="s">
        <v>498</v>
      </c>
      <c r="B13" s="3" t="s">
        <v>499</v>
      </c>
      <c r="C13" s="64"/>
      <c r="D13" s="64"/>
      <c r="E13" s="64"/>
      <c r="F13" s="64"/>
      <c r="G13" s="64"/>
      <c r="H13" s="64"/>
      <c r="I13" s="64"/>
      <c r="J13" s="64"/>
      <c r="K13" s="64"/>
      <c r="L13" s="64"/>
      <c r="M13" s="64"/>
      <c r="N13" s="64"/>
      <c r="O13" s="64"/>
      <c r="P13" s="64"/>
      <c r="Q13" s="64"/>
      <c r="R13" s="64"/>
      <c r="S13" s="64"/>
      <c r="T13" s="64"/>
      <c r="U13" s="64"/>
      <c r="V13" s="64"/>
      <c r="W13" s="64"/>
      <c r="X13" s="64"/>
      <c r="Y13" s="64"/>
    </row>
    <row r="14" spans="1:25" ht="29.1">
      <c r="A14" s="269" t="s">
        <v>500</v>
      </c>
      <c r="B14" s="4" t="s">
        <v>501</v>
      </c>
      <c r="C14" s="64"/>
      <c r="D14" s="64"/>
      <c r="E14" s="64"/>
      <c r="F14" s="64"/>
      <c r="G14" s="64"/>
      <c r="H14" s="64"/>
      <c r="I14" s="64"/>
      <c r="J14" s="64"/>
      <c r="K14" s="64"/>
      <c r="L14" s="64"/>
      <c r="M14" s="64"/>
      <c r="N14" s="64"/>
      <c r="O14" s="64"/>
      <c r="P14" s="64"/>
      <c r="Q14" s="64"/>
      <c r="R14" s="64"/>
      <c r="S14" s="64"/>
      <c r="T14" s="64"/>
      <c r="U14" s="64"/>
      <c r="V14" s="64"/>
      <c r="W14" s="64"/>
      <c r="X14" s="64"/>
      <c r="Y14" s="64"/>
    </row>
    <row r="15" spans="1:25" ht="57.95">
      <c r="A15" s="269" t="s">
        <v>502</v>
      </c>
      <c r="B15" s="3" t="s">
        <v>503</v>
      </c>
      <c r="C15" s="64"/>
      <c r="D15" s="64"/>
      <c r="E15" s="64"/>
      <c r="F15" s="64"/>
      <c r="G15" s="64"/>
      <c r="H15" s="64"/>
      <c r="I15" s="64"/>
      <c r="J15" s="64"/>
      <c r="K15" s="64"/>
      <c r="L15" s="64"/>
      <c r="M15" s="64"/>
      <c r="N15" s="64"/>
      <c r="O15" s="64"/>
      <c r="P15" s="64"/>
      <c r="Q15" s="64"/>
      <c r="R15" s="64"/>
      <c r="S15" s="64"/>
      <c r="T15" s="64"/>
      <c r="U15" s="64"/>
      <c r="V15" s="64"/>
      <c r="W15" s="64"/>
      <c r="X15" s="64"/>
      <c r="Y15" s="64"/>
    </row>
    <row r="16" spans="1:25" ht="29.1">
      <c r="A16" s="269" t="s">
        <v>504</v>
      </c>
      <c r="B16" s="3" t="s">
        <v>505</v>
      </c>
      <c r="C16" s="64"/>
      <c r="D16" s="64"/>
      <c r="E16" s="64"/>
      <c r="F16" s="64"/>
      <c r="G16" s="64"/>
      <c r="H16" s="64"/>
      <c r="I16" s="64"/>
      <c r="J16" s="64"/>
      <c r="K16" s="64"/>
      <c r="L16" s="64"/>
      <c r="M16" s="64"/>
      <c r="N16" s="64"/>
      <c r="O16" s="64"/>
      <c r="P16" s="64"/>
      <c r="Q16" s="64"/>
      <c r="R16" s="64"/>
      <c r="S16" s="64"/>
      <c r="T16" s="64"/>
      <c r="U16" s="64"/>
      <c r="V16" s="64"/>
      <c r="W16" s="64"/>
      <c r="X16" s="64"/>
      <c r="Y16" s="64"/>
    </row>
    <row r="17" spans="1:26" ht="29.1">
      <c r="A17" s="269" t="s">
        <v>506</v>
      </c>
      <c r="B17" s="3" t="s">
        <v>507</v>
      </c>
      <c r="C17" s="64"/>
      <c r="D17" s="64"/>
      <c r="E17" s="64"/>
      <c r="F17" s="64"/>
      <c r="G17" s="64"/>
      <c r="H17" s="64"/>
      <c r="I17" s="64"/>
      <c r="J17" s="64"/>
      <c r="K17" s="64"/>
      <c r="L17" s="64"/>
      <c r="M17" s="64"/>
      <c r="N17" s="64"/>
      <c r="O17" s="64"/>
      <c r="P17" s="64"/>
      <c r="Q17" s="64"/>
      <c r="R17" s="64"/>
      <c r="S17" s="64"/>
      <c r="T17" s="64"/>
      <c r="U17" s="64"/>
      <c r="V17" s="64"/>
      <c r="W17" s="64"/>
      <c r="X17" s="64"/>
      <c r="Y17" s="64"/>
    </row>
    <row r="18" spans="1:26" ht="29.1">
      <c r="A18" s="269" t="s">
        <v>508</v>
      </c>
      <c r="B18" s="3" t="s">
        <v>509</v>
      </c>
      <c r="C18" s="64"/>
      <c r="D18" s="64"/>
      <c r="E18" s="64"/>
      <c r="F18" s="64"/>
      <c r="G18" s="64"/>
      <c r="H18" s="64"/>
      <c r="I18" s="64"/>
      <c r="J18" s="64"/>
      <c r="K18" s="64"/>
      <c r="L18" s="64"/>
      <c r="M18" s="64"/>
      <c r="N18" s="64"/>
      <c r="O18" s="64"/>
      <c r="P18" s="64"/>
      <c r="Q18" s="64"/>
      <c r="R18" s="64"/>
      <c r="S18" s="64"/>
      <c r="T18" s="64"/>
      <c r="U18" s="64"/>
      <c r="V18" s="64"/>
      <c r="W18" s="64"/>
      <c r="X18" s="64"/>
      <c r="Y18" s="64"/>
    </row>
    <row r="19" spans="1:26" ht="29.1">
      <c r="A19" s="269" t="s">
        <v>510</v>
      </c>
      <c r="B19" s="3" t="s">
        <v>511</v>
      </c>
      <c r="C19" s="64"/>
      <c r="D19" s="64"/>
      <c r="E19" s="64"/>
      <c r="F19" s="64"/>
      <c r="G19" s="64"/>
      <c r="H19" s="64"/>
      <c r="I19" s="64"/>
      <c r="J19" s="64"/>
      <c r="K19" s="64"/>
      <c r="L19" s="64"/>
      <c r="M19" s="64"/>
      <c r="N19" s="64"/>
      <c r="O19" s="64"/>
      <c r="P19" s="64"/>
      <c r="Q19" s="64"/>
      <c r="R19" s="64"/>
      <c r="S19" s="64"/>
      <c r="T19" s="64"/>
      <c r="U19" s="64"/>
      <c r="V19" s="64"/>
      <c r="W19" s="64"/>
      <c r="X19" s="64"/>
      <c r="Y19" s="64"/>
    </row>
    <row r="20" spans="1:26" ht="29.1">
      <c r="A20" s="270" t="s">
        <v>512</v>
      </c>
      <c r="B20" s="3" t="s">
        <v>513</v>
      </c>
      <c r="C20" s="64"/>
      <c r="D20" s="64"/>
      <c r="E20" s="64"/>
      <c r="F20" s="64"/>
      <c r="G20" s="64"/>
      <c r="H20" s="64"/>
      <c r="I20" s="64"/>
      <c r="J20" s="64"/>
      <c r="K20" s="64"/>
      <c r="L20" s="64"/>
      <c r="M20" s="64"/>
      <c r="N20" s="64"/>
      <c r="O20" s="64"/>
      <c r="P20" s="64"/>
      <c r="Q20" s="64"/>
      <c r="R20" s="64"/>
      <c r="S20" s="64"/>
      <c r="T20" s="64"/>
      <c r="U20" s="64"/>
      <c r="V20" s="64"/>
      <c r="W20" s="64"/>
      <c r="X20" s="64"/>
      <c r="Y20" s="64"/>
    </row>
    <row r="21" spans="1:26" ht="43.5">
      <c r="A21" s="271" t="s">
        <v>514</v>
      </c>
      <c r="B21" s="3" t="s">
        <v>515</v>
      </c>
      <c r="C21" s="64"/>
      <c r="D21" s="64"/>
      <c r="E21" s="64"/>
      <c r="F21" s="64"/>
      <c r="G21" s="64"/>
      <c r="H21" s="64"/>
      <c r="I21" s="64"/>
      <c r="J21" s="64"/>
      <c r="K21" s="64"/>
      <c r="L21" s="64"/>
      <c r="M21" s="64"/>
      <c r="N21" s="64"/>
      <c r="O21" s="64"/>
      <c r="P21" s="64"/>
      <c r="Q21" s="64"/>
      <c r="R21" s="64"/>
      <c r="S21" s="64"/>
      <c r="T21" s="64"/>
      <c r="U21" s="64"/>
      <c r="V21" s="64"/>
      <c r="W21" s="64"/>
      <c r="X21" s="64"/>
      <c r="Y21" s="64"/>
    </row>
    <row r="22" spans="1:26" ht="57.95">
      <c r="A22" s="271" t="s">
        <v>516</v>
      </c>
      <c r="B22" s="3" t="s">
        <v>517</v>
      </c>
      <c r="C22" s="64"/>
      <c r="D22" s="64"/>
      <c r="E22" s="64"/>
      <c r="F22" s="64"/>
      <c r="G22" s="64"/>
      <c r="H22" s="64"/>
      <c r="I22" s="64"/>
      <c r="J22" s="64"/>
      <c r="K22" s="64"/>
      <c r="L22" s="64"/>
      <c r="M22" s="64"/>
      <c r="N22" s="64"/>
      <c r="O22" s="64"/>
      <c r="P22" s="64"/>
      <c r="Q22" s="64"/>
      <c r="R22" s="64"/>
      <c r="S22" s="64"/>
      <c r="T22" s="64"/>
      <c r="U22" s="64"/>
      <c r="V22" s="64"/>
      <c r="W22" s="64"/>
      <c r="X22" s="64"/>
      <c r="Y22" s="64"/>
    </row>
    <row r="23" spans="1:26" ht="43.5">
      <c r="A23" s="271" t="s">
        <v>518</v>
      </c>
      <c r="B23" s="3" t="s">
        <v>519</v>
      </c>
      <c r="C23" s="64"/>
      <c r="D23" s="64"/>
      <c r="E23" s="64"/>
      <c r="F23" s="64"/>
      <c r="G23" s="64"/>
      <c r="H23" s="64"/>
      <c r="I23" s="64"/>
      <c r="J23" s="64"/>
      <c r="K23" s="64"/>
      <c r="L23" s="64"/>
      <c r="M23" s="64"/>
      <c r="N23" s="64"/>
      <c r="O23" s="64"/>
      <c r="P23" s="64"/>
      <c r="Q23" s="64"/>
      <c r="R23" s="64"/>
      <c r="S23" s="64"/>
      <c r="T23" s="64"/>
      <c r="U23" s="64"/>
      <c r="V23" s="64"/>
      <c r="W23" s="64"/>
      <c r="X23" s="64"/>
      <c r="Y23" s="64"/>
    </row>
    <row r="24" spans="1:26">
      <c r="A24" s="271" t="s">
        <v>472</v>
      </c>
      <c r="B24" s="3" t="s">
        <v>520</v>
      </c>
      <c r="C24" s="64"/>
      <c r="D24" s="64"/>
      <c r="E24" s="64"/>
      <c r="F24" s="64"/>
      <c r="G24" s="64"/>
      <c r="H24" s="64"/>
      <c r="I24" s="64"/>
      <c r="J24" s="64"/>
      <c r="K24" s="64"/>
      <c r="L24" s="64"/>
      <c r="M24" s="64"/>
      <c r="N24" s="64"/>
      <c r="O24" s="64"/>
      <c r="P24" s="64"/>
      <c r="Q24" s="64"/>
      <c r="R24" s="64"/>
      <c r="S24" s="64"/>
      <c r="T24" s="64"/>
      <c r="U24" s="64"/>
      <c r="V24" s="64"/>
      <c r="W24" s="64"/>
      <c r="X24" s="64"/>
      <c r="Y24" s="64"/>
    </row>
    <row r="25" spans="1:26" ht="43.5">
      <c r="A25" s="271" t="s">
        <v>521</v>
      </c>
      <c r="B25" s="3" t="s">
        <v>522</v>
      </c>
      <c r="C25" s="64"/>
      <c r="D25" s="64"/>
      <c r="E25" s="64"/>
      <c r="F25" s="64"/>
      <c r="G25" s="64"/>
      <c r="H25" s="64"/>
      <c r="I25" s="64"/>
      <c r="J25" s="64"/>
      <c r="K25" s="64"/>
      <c r="L25" s="64"/>
      <c r="M25" s="64"/>
      <c r="N25" s="64"/>
      <c r="O25" s="64"/>
      <c r="P25" s="64"/>
      <c r="Q25" s="64"/>
      <c r="R25" s="64"/>
      <c r="S25" s="64"/>
      <c r="T25" s="64"/>
      <c r="U25" s="64"/>
      <c r="V25" s="64"/>
      <c r="W25" s="64"/>
      <c r="X25" s="64"/>
      <c r="Y25" s="64"/>
    </row>
    <row r="26" spans="1:26">
      <c r="A26" s="64"/>
      <c r="B26" s="64"/>
      <c r="C26" s="64"/>
      <c r="D26" s="64"/>
      <c r="E26" s="64"/>
      <c r="F26" s="64"/>
      <c r="G26" s="64"/>
      <c r="H26" s="64"/>
      <c r="I26" s="64"/>
      <c r="J26" s="64"/>
      <c r="K26" s="64"/>
      <c r="L26" s="64"/>
      <c r="M26" s="64"/>
      <c r="N26" s="64"/>
      <c r="O26" s="64"/>
      <c r="P26" s="64"/>
      <c r="Q26" s="64"/>
      <c r="R26" s="64"/>
      <c r="S26" s="64"/>
      <c r="T26" s="64"/>
      <c r="U26" s="64"/>
      <c r="V26" s="64"/>
      <c r="W26" s="64"/>
      <c r="X26" s="64"/>
      <c r="Y26" s="64"/>
      <c r="Z26" s="64"/>
    </row>
    <row r="27" spans="1:26">
      <c r="A27" s="64"/>
      <c r="B27" s="64"/>
      <c r="C27" s="64"/>
      <c r="D27" s="64"/>
      <c r="E27" s="64"/>
      <c r="F27" s="64"/>
      <c r="G27" s="64"/>
      <c r="H27" s="64"/>
      <c r="I27" s="64"/>
      <c r="J27" s="64"/>
      <c r="K27" s="64"/>
      <c r="L27" s="64"/>
      <c r="M27" s="64"/>
      <c r="N27" s="64"/>
      <c r="O27" s="64"/>
      <c r="P27" s="64"/>
      <c r="Q27" s="64"/>
      <c r="R27" s="64"/>
      <c r="S27" s="64"/>
      <c r="T27" s="64"/>
      <c r="U27" s="64"/>
      <c r="V27" s="64"/>
      <c r="W27" s="64"/>
      <c r="X27" s="64"/>
      <c r="Y27" s="64"/>
      <c r="Z27" s="64"/>
    </row>
    <row r="28" spans="1:26">
      <c r="A28" s="64"/>
      <c r="B28" s="64"/>
      <c r="C28" s="64"/>
      <c r="D28" s="64"/>
      <c r="E28" s="64"/>
      <c r="F28" s="64"/>
      <c r="G28" s="64"/>
      <c r="H28" s="64"/>
      <c r="I28" s="64"/>
      <c r="J28" s="64"/>
      <c r="K28" s="64"/>
      <c r="L28" s="64"/>
      <c r="M28" s="64"/>
      <c r="N28" s="64"/>
      <c r="O28" s="64"/>
      <c r="P28" s="64"/>
      <c r="Q28" s="64"/>
      <c r="R28" s="64"/>
      <c r="S28" s="64"/>
      <c r="T28" s="64"/>
      <c r="U28" s="64"/>
      <c r="V28" s="64"/>
      <c r="W28" s="64"/>
      <c r="X28" s="64"/>
      <c r="Y28" s="64"/>
      <c r="Z28" s="64"/>
    </row>
    <row r="29" spans="1:26">
      <c r="A29" s="64"/>
      <c r="B29" s="64"/>
      <c r="C29" s="64"/>
      <c r="D29" s="64"/>
      <c r="E29" s="64"/>
      <c r="F29" s="64"/>
      <c r="G29" s="64"/>
      <c r="H29" s="64"/>
      <c r="I29" s="64"/>
      <c r="J29" s="64"/>
      <c r="K29" s="64"/>
      <c r="L29" s="64"/>
      <c r="M29" s="64"/>
      <c r="N29" s="64"/>
      <c r="O29" s="64"/>
      <c r="P29" s="64"/>
      <c r="Q29" s="64"/>
      <c r="R29" s="64"/>
      <c r="S29" s="64"/>
      <c r="T29" s="64"/>
      <c r="U29" s="64"/>
      <c r="V29" s="64"/>
      <c r="W29" s="64"/>
      <c r="X29" s="64"/>
      <c r="Y29" s="64"/>
      <c r="Z29" s="64"/>
    </row>
    <row r="30" spans="1:26" hidden="1">
      <c r="A30" s="64"/>
      <c r="B30" s="64"/>
      <c r="C30" s="64"/>
      <c r="D30" s="64"/>
      <c r="E30" s="64"/>
      <c r="F30" s="64"/>
      <c r="G30" s="64"/>
      <c r="H30" s="64"/>
      <c r="I30" s="64"/>
      <c r="J30" s="64"/>
      <c r="K30" s="64"/>
      <c r="L30" s="64"/>
      <c r="M30" s="64"/>
      <c r="N30" s="64"/>
      <c r="O30" s="64"/>
      <c r="P30" s="64"/>
      <c r="Q30" s="64"/>
      <c r="R30" s="64"/>
      <c r="S30" s="64"/>
      <c r="T30" s="64"/>
      <c r="U30" s="64"/>
      <c r="V30" s="64"/>
      <c r="W30" s="64"/>
      <c r="X30" s="64"/>
      <c r="Y30" s="64"/>
      <c r="Z30" s="64"/>
    </row>
    <row r="31" spans="1:26" hidden="1">
      <c r="A31" s="64"/>
      <c r="B31" s="64"/>
      <c r="C31" s="64"/>
      <c r="D31" s="64"/>
      <c r="E31" s="64"/>
      <c r="F31" s="64"/>
      <c r="G31" s="64"/>
      <c r="H31" s="64"/>
      <c r="I31" s="64"/>
      <c r="J31" s="64"/>
      <c r="K31" s="64"/>
      <c r="L31" s="64"/>
      <c r="M31" s="64"/>
      <c r="N31" s="64"/>
      <c r="O31" s="64"/>
      <c r="P31" s="64"/>
      <c r="Q31" s="64"/>
      <c r="R31" s="64"/>
      <c r="S31" s="64"/>
      <c r="T31" s="64"/>
      <c r="U31" s="64"/>
      <c r="V31" s="64"/>
      <c r="W31" s="64"/>
      <c r="X31" s="64"/>
      <c r="Y31" s="64"/>
      <c r="Z31" s="64"/>
    </row>
    <row r="32" spans="1:26" hidden="1">
      <c r="A32" s="64"/>
      <c r="B32" s="64"/>
      <c r="C32" s="64"/>
      <c r="D32" s="64"/>
      <c r="E32" s="64"/>
      <c r="F32" s="64"/>
      <c r="G32" s="64"/>
      <c r="H32" s="64"/>
      <c r="I32" s="64"/>
      <c r="J32" s="64"/>
      <c r="K32" s="64"/>
      <c r="L32" s="64"/>
      <c r="M32" s="64"/>
      <c r="N32" s="64"/>
      <c r="O32" s="64"/>
      <c r="P32" s="64"/>
      <c r="Q32" s="64"/>
      <c r="R32" s="64"/>
      <c r="S32" s="64"/>
      <c r="T32" s="64"/>
      <c r="U32" s="64"/>
      <c r="V32" s="64"/>
      <c r="W32" s="64"/>
      <c r="X32" s="64"/>
      <c r="Y32" s="64"/>
      <c r="Z32" s="64"/>
    </row>
    <row r="33" spans="1:26" hidden="1">
      <c r="A33" s="64"/>
      <c r="B33" s="64"/>
      <c r="C33" s="64"/>
      <c r="D33" s="64"/>
      <c r="E33" s="64"/>
      <c r="F33" s="64"/>
      <c r="G33" s="64"/>
      <c r="H33" s="64"/>
      <c r="I33" s="64"/>
      <c r="J33" s="64"/>
      <c r="K33" s="64"/>
      <c r="L33" s="64"/>
      <c r="M33" s="64"/>
      <c r="N33" s="64"/>
      <c r="O33" s="64"/>
      <c r="P33" s="64"/>
      <c r="Q33" s="64"/>
      <c r="R33" s="64"/>
      <c r="S33" s="64"/>
      <c r="T33" s="64"/>
      <c r="U33" s="64"/>
      <c r="V33" s="64"/>
      <c r="W33" s="64"/>
      <c r="X33" s="64"/>
      <c r="Y33" s="64"/>
      <c r="Z33" s="64"/>
    </row>
    <row r="34" spans="1:26" hidden="1">
      <c r="A34" s="64"/>
      <c r="B34" s="64"/>
      <c r="C34" s="64"/>
      <c r="D34" s="64"/>
      <c r="E34" s="64"/>
      <c r="F34" s="64"/>
      <c r="G34" s="64"/>
      <c r="H34" s="64"/>
      <c r="I34" s="64"/>
      <c r="J34" s="64"/>
      <c r="K34" s="64"/>
      <c r="L34" s="64"/>
      <c r="M34" s="64"/>
      <c r="N34" s="64"/>
      <c r="O34" s="64"/>
      <c r="P34" s="64"/>
      <c r="Q34" s="64"/>
      <c r="R34" s="64"/>
      <c r="S34" s="64"/>
      <c r="T34" s="64"/>
      <c r="U34" s="64"/>
      <c r="V34" s="64"/>
      <c r="W34" s="64"/>
      <c r="X34" s="64"/>
      <c r="Y34" s="64"/>
      <c r="Z34" s="64"/>
    </row>
    <row r="35" spans="1:26" hidden="1">
      <c r="A35" s="64"/>
      <c r="B35" s="64"/>
      <c r="C35" s="64"/>
      <c r="D35" s="64"/>
      <c r="E35" s="64"/>
      <c r="F35" s="64"/>
      <c r="G35" s="64"/>
      <c r="H35" s="64"/>
      <c r="I35" s="64"/>
      <c r="J35" s="205"/>
      <c r="K35" s="64"/>
      <c r="L35" s="64"/>
      <c r="M35" s="64"/>
      <c r="N35" s="64"/>
      <c r="O35" s="64"/>
      <c r="P35" s="64"/>
      <c r="Q35" s="64"/>
      <c r="R35" s="64"/>
      <c r="S35" s="64"/>
      <c r="T35" s="64"/>
      <c r="U35" s="64"/>
      <c r="V35" s="64"/>
      <c r="W35" s="64"/>
      <c r="X35" s="64"/>
      <c r="Y35" s="64"/>
      <c r="Z35" s="64"/>
    </row>
    <row r="36" spans="1:26" hidden="1">
      <c r="A36" s="64"/>
      <c r="B36" s="64"/>
      <c r="C36" s="64"/>
      <c r="D36" s="64"/>
      <c r="E36" s="64"/>
      <c r="F36" s="64"/>
      <c r="G36" s="64"/>
      <c r="H36" s="64"/>
      <c r="I36" s="64"/>
      <c r="J36" s="64"/>
      <c r="K36" s="64"/>
      <c r="L36" s="64"/>
      <c r="M36" s="64"/>
      <c r="N36" s="64"/>
      <c r="O36" s="64"/>
      <c r="P36" s="64"/>
      <c r="Q36" s="64"/>
      <c r="R36" s="64"/>
      <c r="S36" s="64"/>
      <c r="T36" s="64"/>
      <c r="U36" s="64"/>
      <c r="V36" s="64"/>
      <c r="W36" s="64"/>
      <c r="X36" s="64"/>
      <c r="Y36" s="64"/>
      <c r="Z36" s="64"/>
    </row>
    <row r="37" spans="1:26" hidden="1">
      <c r="A37" s="64"/>
      <c r="B37" s="64"/>
      <c r="C37" s="64"/>
      <c r="D37" s="64"/>
      <c r="E37" s="64"/>
      <c r="F37" s="64"/>
      <c r="G37" s="64"/>
      <c r="H37" s="64"/>
      <c r="I37" s="64"/>
      <c r="J37" s="64"/>
      <c r="K37" s="64"/>
      <c r="L37" s="64"/>
      <c r="M37" s="64"/>
      <c r="N37" s="64"/>
      <c r="O37" s="64"/>
      <c r="P37" s="64"/>
      <c r="Q37" s="64"/>
      <c r="R37" s="64"/>
      <c r="S37" s="64"/>
      <c r="T37" s="64"/>
      <c r="U37" s="64"/>
      <c r="V37" s="64"/>
      <c r="W37" s="64"/>
      <c r="X37" s="64"/>
      <c r="Y37" s="64"/>
      <c r="Z37" s="64"/>
    </row>
    <row r="38" spans="1:26" hidden="1">
      <c r="A38" s="64"/>
      <c r="B38" s="64"/>
      <c r="C38" s="64"/>
      <c r="D38" s="64"/>
      <c r="E38" s="64"/>
      <c r="F38" s="64"/>
      <c r="G38" s="64"/>
      <c r="H38" s="64"/>
      <c r="I38" s="64"/>
      <c r="J38" s="64"/>
      <c r="K38" s="64"/>
      <c r="L38" s="64"/>
      <c r="M38" s="64"/>
      <c r="N38" s="64"/>
      <c r="O38" s="64"/>
      <c r="P38" s="64"/>
      <c r="Q38" s="64"/>
      <c r="R38" s="64"/>
      <c r="S38" s="64"/>
      <c r="T38" s="64"/>
      <c r="U38" s="64"/>
      <c r="V38" s="64"/>
      <c r="W38" s="64"/>
      <c r="X38" s="64"/>
      <c r="Y38" s="64"/>
      <c r="Z38" s="64"/>
    </row>
    <row r="39" spans="1:26" hidden="1">
      <c r="A39" s="64"/>
      <c r="B39" s="64"/>
      <c r="C39" s="64"/>
      <c r="D39" s="64"/>
      <c r="E39" s="64"/>
      <c r="F39" s="64"/>
      <c r="G39" s="64"/>
      <c r="H39" s="64"/>
      <c r="I39" s="64"/>
      <c r="J39" s="64"/>
      <c r="K39" s="64"/>
      <c r="L39" s="64"/>
      <c r="M39" s="64"/>
      <c r="N39" s="64"/>
      <c r="O39" s="64"/>
      <c r="P39" s="64"/>
      <c r="Q39" s="64"/>
      <c r="R39" s="64"/>
      <c r="S39" s="64"/>
      <c r="T39" s="64"/>
      <c r="U39" s="64"/>
      <c r="V39" s="64"/>
      <c r="W39" s="64"/>
      <c r="X39" s="64"/>
      <c r="Y39" s="64"/>
      <c r="Z39" s="64"/>
    </row>
    <row r="40" spans="1:26" hidden="1">
      <c r="A40" s="64"/>
      <c r="B40" s="64"/>
      <c r="C40" s="64"/>
      <c r="D40" s="64"/>
      <c r="E40" s="64"/>
      <c r="F40" s="64"/>
      <c r="G40" s="64"/>
      <c r="H40" s="64"/>
      <c r="I40" s="64"/>
      <c r="J40" s="64"/>
      <c r="K40" s="64"/>
      <c r="L40" s="64"/>
      <c r="M40" s="64"/>
      <c r="N40" s="64"/>
      <c r="O40" s="64"/>
      <c r="P40" s="64"/>
      <c r="Q40" s="64"/>
      <c r="R40" s="64"/>
      <c r="S40" s="64"/>
      <c r="T40" s="64"/>
      <c r="U40" s="64"/>
      <c r="V40" s="64"/>
      <c r="W40" s="64"/>
      <c r="X40" s="64"/>
      <c r="Y40" s="64"/>
      <c r="Z40" s="64"/>
    </row>
    <row r="41" spans="1:26" hidden="1">
      <c r="A41" s="64"/>
      <c r="B41" s="64"/>
      <c r="C41" s="64"/>
      <c r="D41" s="64"/>
      <c r="E41" s="64"/>
      <c r="F41" s="64"/>
      <c r="G41" s="64"/>
      <c r="H41" s="64"/>
      <c r="I41" s="64"/>
      <c r="J41" s="64"/>
      <c r="K41" s="64"/>
      <c r="L41" s="64"/>
      <c r="M41" s="64"/>
      <c r="N41" s="64"/>
      <c r="O41" s="64"/>
      <c r="P41" s="64"/>
      <c r="Q41" s="64"/>
      <c r="R41" s="64"/>
      <c r="S41" s="64"/>
      <c r="T41" s="64"/>
      <c r="U41" s="64"/>
      <c r="V41" s="64"/>
      <c r="W41" s="64"/>
      <c r="X41" s="64"/>
      <c r="Y41" s="64"/>
      <c r="Z41" s="64"/>
    </row>
    <row r="42" spans="1:26" hidden="1">
      <c r="A42" s="64"/>
      <c r="B42" s="64"/>
      <c r="C42" s="64"/>
      <c r="D42" s="64"/>
      <c r="E42" s="64"/>
      <c r="F42" s="64"/>
      <c r="G42" s="64"/>
      <c r="H42" s="64"/>
      <c r="I42" s="64"/>
      <c r="J42" s="64"/>
      <c r="K42" s="64"/>
      <c r="L42" s="64"/>
      <c r="M42" s="64"/>
      <c r="N42" s="64"/>
      <c r="O42" s="64"/>
      <c r="P42" s="64"/>
      <c r="Q42" s="64"/>
      <c r="R42" s="64"/>
      <c r="S42" s="64"/>
      <c r="T42" s="64"/>
      <c r="U42" s="64"/>
      <c r="V42" s="64"/>
      <c r="W42" s="64"/>
      <c r="X42" s="64"/>
      <c r="Y42" s="64"/>
      <c r="Z42" s="64"/>
    </row>
    <row r="43" spans="1:26" hidden="1">
      <c r="A43" s="64"/>
      <c r="B43" s="64"/>
      <c r="C43" s="64"/>
      <c r="D43" s="64"/>
      <c r="E43" s="64"/>
      <c r="F43" s="64"/>
      <c r="G43" s="64"/>
      <c r="H43" s="64"/>
      <c r="I43" s="64"/>
      <c r="J43" s="64"/>
      <c r="K43" s="64"/>
      <c r="L43" s="64"/>
      <c r="M43" s="64"/>
      <c r="N43" s="64"/>
      <c r="O43" s="64"/>
      <c r="P43" s="64"/>
      <c r="Q43" s="64"/>
      <c r="R43" s="64"/>
      <c r="S43" s="64"/>
      <c r="T43" s="64"/>
      <c r="U43" s="64"/>
      <c r="V43" s="64"/>
      <c r="W43" s="64"/>
      <c r="X43" s="64"/>
      <c r="Y43" s="64"/>
      <c r="Z43" s="64"/>
    </row>
    <row r="44" spans="1:26" hidden="1">
      <c r="A44" s="64"/>
      <c r="B44" s="64"/>
      <c r="C44" s="64"/>
      <c r="D44" s="64"/>
      <c r="E44" s="64"/>
      <c r="F44" s="64"/>
      <c r="G44" s="64"/>
      <c r="H44" s="64"/>
      <c r="I44" s="64"/>
      <c r="J44" s="64"/>
      <c r="K44" s="64"/>
      <c r="L44" s="64"/>
      <c r="M44" s="64"/>
      <c r="N44" s="64"/>
      <c r="O44" s="64"/>
      <c r="P44" s="64"/>
      <c r="Q44" s="64"/>
      <c r="R44" s="64"/>
      <c r="S44" s="64"/>
      <c r="T44" s="64"/>
      <c r="U44" s="64"/>
      <c r="V44" s="64"/>
      <c r="W44" s="64"/>
      <c r="X44" s="64"/>
      <c r="Y44" s="64"/>
      <c r="Z44" s="64"/>
    </row>
    <row r="45" spans="1:26" hidden="1">
      <c r="A45" s="64"/>
      <c r="B45" s="64"/>
      <c r="C45" s="64"/>
      <c r="D45" s="64"/>
      <c r="E45" s="64"/>
      <c r="F45" s="64"/>
      <c r="G45" s="64"/>
      <c r="H45" s="64"/>
      <c r="I45" s="64"/>
      <c r="J45" s="64"/>
      <c r="K45" s="64"/>
      <c r="L45" s="64"/>
      <c r="M45" s="64"/>
      <c r="N45" s="64"/>
      <c r="O45" s="64"/>
      <c r="P45" s="64"/>
      <c r="Q45" s="64"/>
      <c r="R45" s="64"/>
      <c r="S45" s="64"/>
      <c r="T45" s="64"/>
      <c r="U45" s="64"/>
      <c r="V45" s="64"/>
      <c r="W45" s="64"/>
      <c r="X45" s="64"/>
      <c r="Y45" s="64"/>
      <c r="Z45" s="64"/>
    </row>
    <row r="46" spans="1:26" hidden="1">
      <c r="A46" s="64"/>
      <c r="B46" s="64"/>
      <c r="C46" s="64"/>
      <c r="D46" s="64"/>
      <c r="E46" s="64"/>
      <c r="F46" s="64"/>
      <c r="G46" s="64"/>
      <c r="H46" s="64"/>
      <c r="I46" s="64"/>
      <c r="J46" s="64"/>
      <c r="K46" s="64"/>
      <c r="L46" s="64"/>
      <c r="M46" s="64"/>
      <c r="N46" s="64"/>
      <c r="O46" s="64"/>
      <c r="P46" s="64"/>
      <c r="Q46" s="64"/>
      <c r="R46" s="64"/>
      <c r="S46" s="64"/>
      <c r="T46" s="64"/>
      <c r="U46" s="64"/>
      <c r="V46" s="64"/>
      <c r="W46" s="64"/>
      <c r="X46" s="64"/>
      <c r="Y46" s="64"/>
      <c r="Z46" s="64"/>
    </row>
    <row r="47" spans="1:26" hidden="1">
      <c r="A47" s="64"/>
      <c r="B47" s="64"/>
      <c r="C47" s="64"/>
      <c r="D47" s="64"/>
      <c r="E47" s="64"/>
      <c r="F47" s="64"/>
      <c r="G47" s="64"/>
      <c r="H47" s="64"/>
      <c r="I47" s="64"/>
      <c r="J47" s="64"/>
      <c r="K47" s="64"/>
      <c r="L47" s="64"/>
      <c r="M47" s="64"/>
      <c r="N47" s="64"/>
      <c r="O47" s="64"/>
      <c r="P47" s="64"/>
      <c r="Q47" s="64"/>
      <c r="R47" s="64"/>
      <c r="S47" s="64"/>
      <c r="T47" s="64"/>
      <c r="U47" s="64"/>
      <c r="V47" s="64"/>
      <c r="W47" s="64"/>
      <c r="X47" s="64"/>
      <c r="Y47" s="64"/>
      <c r="Z47" s="64"/>
    </row>
    <row r="48" spans="1:26" hidden="1">
      <c r="A48" s="64"/>
      <c r="B48" s="64"/>
      <c r="C48" s="64"/>
      <c r="D48" s="64"/>
      <c r="E48" s="64"/>
      <c r="F48" s="64"/>
      <c r="G48" s="64"/>
      <c r="H48" s="64"/>
      <c r="I48" s="64"/>
      <c r="J48" s="64"/>
      <c r="K48" s="64"/>
      <c r="L48" s="64"/>
      <c r="M48" s="64"/>
      <c r="N48" s="64"/>
      <c r="O48" s="64"/>
      <c r="P48" s="64"/>
      <c r="Q48" s="64"/>
      <c r="R48" s="64"/>
      <c r="S48" s="64"/>
      <c r="T48" s="64"/>
      <c r="U48" s="64"/>
      <c r="V48" s="64"/>
      <c r="W48" s="64"/>
      <c r="X48" s="64"/>
      <c r="Y48" s="64"/>
      <c r="Z48" s="64"/>
    </row>
    <row r="49" spans="1:26" hidden="1">
      <c r="A49" s="64"/>
      <c r="B49" s="64"/>
      <c r="C49" s="64"/>
      <c r="D49" s="64"/>
      <c r="E49" s="64"/>
      <c r="F49" s="64"/>
      <c r="G49" s="64"/>
      <c r="H49" s="64"/>
      <c r="I49" s="64"/>
      <c r="J49" s="64"/>
      <c r="K49" s="64"/>
      <c r="L49" s="64"/>
      <c r="M49" s="64"/>
      <c r="N49" s="64"/>
      <c r="O49" s="64"/>
      <c r="P49" s="64"/>
      <c r="Q49" s="64"/>
      <c r="R49" s="64"/>
      <c r="S49" s="64"/>
      <c r="T49" s="64"/>
      <c r="U49" s="64"/>
      <c r="V49" s="64"/>
      <c r="W49" s="64"/>
      <c r="X49" s="64"/>
      <c r="Y49" s="64"/>
      <c r="Z49" s="64"/>
    </row>
    <row r="50" spans="1:26" hidden="1">
      <c r="A50" s="64"/>
      <c r="B50" s="64"/>
      <c r="C50" s="64"/>
      <c r="D50" s="64"/>
      <c r="E50" s="64"/>
      <c r="F50" s="64"/>
      <c r="G50" s="64"/>
      <c r="H50" s="64"/>
      <c r="I50" s="64"/>
      <c r="J50" s="64"/>
      <c r="K50" s="64"/>
      <c r="L50" s="64"/>
      <c r="M50" s="64"/>
      <c r="N50" s="64"/>
      <c r="O50" s="64"/>
      <c r="P50" s="64"/>
      <c r="Q50" s="64"/>
      <c r="R50" s="64"/>
      <c r="S50" s="64"/>
      <c r="T50" s="64"/>
      <c r="U50" s="64"/>
      <c r="V50" s="64"/>
      <c r="W50" s="64"/>
      <c r="X50" s="64"/>
      <c r="Y50" s="64"/>
      <c r="Z50" s="64"/>
    </row>
    <row r="51" spans="1:26" hidden="1">
      <c r="A51" s="64"/>
      <c r="B51" s="64"/>
      <c r="C51" s="64"/>
      <c r="D51" s="64"/>
      <c r="E51" s="64"/>
      <c r="F51" s="64"/>
      <c r="G51" s="64"/>
      <c r="H51" s="64"/>
      <c r="I51" s="64"/>
      <c r="J51" s="64"/>
      <c r="K51" s="64"/>
      <c r="L51" s="64"/>
      <c r="M51" s="64"/>
      <c r="N51" s="64"/>
      <c r="O51" s="64"/>
      <c r="P51" s="64"/>
      <c r="Q51" s="64"/>
      <c r="R51" s="64"/>
      <c r="S51" s="64"/>
      <c r="T51" s="64"/>
      <c r="U51" s="64"/>
      <c r="V51" s="64"/>
      <c r="W51" s="64"/>
      <c r="X51" s="64"/>
      <c r="Y51" s="64"/>
      <c r="Z51" s="64"/>
    </row>
    <row r="52" spans="1:26" hidden="1">
      <c r="A52" s="64"/>
      <c r="B52" s="64"/>
      <c r="C52" s="64"/>
      <c r="D52" s="64"/>
      <c r="E52" s="64"/>
      <c r="F52" s="64"/>
      <c r="G52" s="64"/>
      <c r="H52" s="64"/>
      <c r="I52" s="64"/>
      <c r="J52" s="64"/>
      <c r="K52" s="64"/>
      <c r="L52" s="64"/>
      <c r="M52" s="64"/>
      <c r="N52" s="64"/>
      <c r="O52" s="64"/>
      <c r="P52" s="64"/>
      <c r="Q52" s="64"/>
      <c r="R52" s="64"/>
      <c r="S52" s="64"/>
      <c r="T52" s="64"/>
      <c r="U52" s="64"/>
      <c r="V52" s="64"/>
      <c r="W52" s="64"/>
      <c r="X52" s="64"/>
      <c r="Y52" s="64"/>
      <c r="Z52" s="64"/>
    </row>
    <row r="53" spans="1:26" hidden="1">
      <c r="A53" s="64"/>
      <c r="B53" s="64"/>
      <c r="C53" s="64"/>
      <c r="D53" s="64"/>
      <c r="E53" s="64"/>
      <c r="F53" s="64"/>
      <c r="G53" s="64"/>
      <c r="H53" s="64"/>
      <c r="I53" s="64"/>
      <c r="J53" s="64"/>
      <c r="K53" s="64"/>
      <c r="L53" s="64"/>
      <c r="M53" s="64"/>
      <c r="N53" s="64"/>
      <c r="O53" s="64"/>
      <c r="P53" s="64"/>
      <c r="Q53" s="64"/>
      <c r="R53" s="64"/>
      <c r="S53" s="64"/>
      <c r="T53" s="64"/>
      <c r="U53" s="64"/>
      <c r="V53" s="64"/>
      <c r="W53" s="64"/>
      <c r="X53" s="64"/>
      <c r="Y53" s="64"/>
      <c r="Z53" s="64"/>
    </row>
    <row r="54" spans="1:26" hidden="1">
      <c r="A54" s="64"/>
      <c r="B54" s="64"/>
      <c r="C54" s="64"/>
      <c r="D54" s="64"/>
      <c r="E54" s="64"/>
      <c r="F54" s="64"/>
      <c r="G54" s="64"/>
      <c r="H54" s="64"/>
      <c r="I54" s="64"/>
      <c r="J54" s="64"/>
      <c r="K54" s="64"/>
      <c r="L54" s="64"/>
      <c r="M54" s="64"/>
      <c r="N54" s="64"/>
      <c r="O54" s="64"/>
      <c r="P54" s="64"/>
      <c r="Q54" s="64"/>
      <c r="R54" s="64"/>
      <c r="S54" s="64"/>
      <c r="T54" s="64"/>
      <c r="U54" s="64"/>
      <c r="V54" s="64"/>
      <c r="W54" s="64"/>
      <c r="X54" s="64"/>
      <c r="Y54" s="64"/>
      <c r="Z54" s="64"/>
    </row>
    <row r="55" spans="1:26" hidden="1">
      <c r="A55" s="64"/>
      <c r="B55" s="64"/>
      <c r="C55" s="64"/>
      <c r="D55" s="64"/>
      <c r="E55" s="64"/>
      <c r="F55" s="64"/>
      <c r="G55" s="64"/>
      <c r="H55" s="64"/>
      <c r="I55" s="64"/>
      <c r="J55" s="64"/>
      <c r="K55" s="64"/>
      <c r="L55" s="64"/>
      <c r="M55" s="64"/>
      <c r="N55" s="64"/>
      <c r="O55" s="64"/>
      <c r="P55" s="64"/>
      <c r="Q55" s="64"/>
      <c r="R55" s="64"/>
      <c r="S55" s="64"/>
      <c r="T55" s="64"/>
      <c r="U55" s="64"/>
      <c r="V55" s="64"/>
      <c r="W55" s="64"/>
      <c r="X55" s="64"/>
      <c r="Y55" s="64"/>
      <c r="Z55" s="64"/>
    </row>
    <row r="56" spans="1:26" hidden="1">
      <c r="A56" s="64"/>
      <c r="B56" s="64"/>
      <c r="C56" s="64"/>
      <c r="D56" s="64"/>
      <c r="E56" s="64"/>
      <c r="F56" s="64"/>
      <c r="G56" s="64"/>
      <c r="H56" s="64"/>
      <c r="I56" s="64"/>
      <c r="J56" s="64"/>
      <c r="K56" s="64"/>
      <c r="L56" s="64"/>
      <c r="M56" s="64"/>
      <c r="N56" s="64"/>
      <c r="O56" s="64"/>
      <c r="P56" s="64"/>
      <c r="Q56" s="64"/>
      <c r="R56" s="64"/>
      <c r="S56" s="64"/>
      <c r="T56" s="64"/>
      <c r="U56" s="64"/>
      <c r="V56" s="64"/>
      <c r="W56" s="64"/>
      <c r="X56" s="64"/>
      <c r="Y56" s="64"/>
      <c r="Z56" s="64"/>
    </row>
    <row r="57" spans="1:26" hidden="1">
      <c r="A57" s="64"/>
      <c r="B57" s="64"/>
      <c r="C57" s="64"/>
      <c r="D57" s="64"/>
      <c r="E57" s="64"/>
      <c r="F57" s="64"/>
      <c r="G57" s="64"/>
      <c r="H57" s="64"/>
      <c r="I57" s="64"/>
      <c r="J57" s="64"/>
      <c r="K57" s="64"/>
      <c r="L57" s="64"/>
      <c r="M57" s="64"/>
      <c r="N57" s="64"/>
      <c r="O57" s="64"/>
      <c r="P57" s="64"/>
      <c r="Q57" s="64"/>
      <c r="R57" s="64"/>
      <c r="S57" s="64"/>
      <c r="T57" s="64"/>
      <c r="U57" s="64"/>
      <c r="V57" s="64"/>
      <c r="W57" s="64"/>
      <c r="X57" s="64"/>
      <c r="Y57" s="64"/>
      <c r="Z57" s="64"/>
    </row>
    <row r="58" spans="1:26" hidden="1">
      <c r="A58" s="64"/>
      <c r="B58" s="64"/>
      <c r="C58" s="64"/>
      <c r="D58" s="64"/>
      <c r="E58" s="64"/>
      <c r="F58" s="64"/>
      <c r="G58" s="64"/>
      <c r="H58" s="64"/>
      <c r="I58" s="64"/>
      <c r="J58" s="64"/>
      <c r="K58" s="64"/>
      <c r="L58" s="64"/>
      <c r="M58" s="64"/>
      <c r="N58" s="64"/>
      <c r="O58" s="64"/>
      <c r="P58" s="64"/>
      <c r="Q58" s="64"/>
      <c r="R58" s="64"/>
      <c r="S58" s="64"/>
      <c r="T58" s="64"/>
      <c r="U58" s="64"/>
      <c r="V58" s="64"/>
      <c r="W58" s="64"/>
      <c r="X58" s="64"/>
      <c r="Y58" s="64"/>
      <c r="Z58" s="64"/>
    </row>
    <row r="59" spans="1:26" hidden="1">
      <c r="A59" s="64"/>
      <c r="B59" s="64"/>
      <c r="C59" s="64"/>
      <c r="D59" s="64"/>
      <c r="E59" s="64"/>
      <c r="F59" s="64"/>
      <c r="G59" s="64"/>
      <c r="H59" s="64"/>
      <c r="I59" s="64"/>
      <c r="J59" s="64"/>
      <c r="K59" s="64"/>
      <c r="L59" s="64"/>
      <c r="M59" s="64"/>
      <c r="N59" s="64"/>
      <c r="O59" s="64"/>
      <c r="P59" s="64"/>
      <c r="Q59" s="64"/>
      <c r="R59" s="64"/>
      <c r="S59" s="64"/>
      <c r="T59" s="64"/>
      <c r="U59" s="64"/>
      <c r="V59" s="64"/>
      <c r="W59" s="64"/>
      <c r="X59" s="64"/>
      <c r="Y59" s="64"/>
      <c r="Z59" s="64"/>
    </row>
    <row r="60" spans="1:26" hidden="1">
      <c r="A60" s="64"/>
      <c r="B60" s="64"/>
      <c r="C60" s="64"/>
      <c r="D60" s="64"/>
      <c r="E60" s="64"/>
      <c r="F60" s="64"/>
      <c r="G60" s="64"/>
      <c r="H60" s="64"/>
      <c r="I60" s="64"/>
      <c r="J60" s="64"/>
      <c r="K60" s="64"/>
      <c r="L60" s="64"/>
      <c r="M60" s="64"/>
      <c r="N60" s="64"/>
      <c r="O60" s="64"/>
      <c r="P60" s="64"/>
      <c r="Q60" s="64"/>
      <c r="R60" s="64"/>
      <c r="S60" s="64"/>
      <c r="T60" s="64"/>
      <c r="U60" s="64"/>
      <c r="V60" s="64"/>
      <c r="W60" s="64"/>
      <c r="X60" s="64"/>
      <c r="Y60" s="64"/>
      <c r="Z60" s="64"/>
    </row>
    <row r="61" spans="1:26" hidden="1">
      <c r="A61" s="64"/>
      <c r="B61" s="64"/>
      <c r="C61" s="64"/>
      <c r="D61" s="64"/>
      <c r="E61" s="64"/>
      <c r="F61" s="64"/>
      <c r="G61" s="64"/>
      <c r="H61" s="64"/>
      <c r="I61" s="64"/>
      <c r="J61" s="64"/>
      <c r="K61" s="64"/>
      <c r="L61" s="64"/>
      <c r="M61" s="64"/>
      <c r="N61" s="64"/>
      <c r="O61" s="64"/>
      <c r="P61" s="64"/>
      <c r="Q61" s="64"/>
      <c r="R61" s="64"/>
      <c r="S61" s="64"/>
      <c r="T61" s="64"/>
      <c r="U61" s="64"/>
      <c r="V61" s="64"/>
      <c r="W61" s="64"/>
      <c r="X61" s="64"/>
      <c r="Y61" s="64"/>
      <c r="Z61" s="64"/>
    </row>
    <row r="62" spans="1:26" hidden="1">
      <c r="A62" s="64"/>
      <c r="B62" s="64"/>
      <c r="C62" s="64"/>
      <c r="D62" s="64"/>
      <c r="E62" s="64"/>
      <c r="F62" s="64"/>
      <c r="G62" s="64"/>
      <c r="H62" s="64"/>
      <c r="I62" s="64"/>
      <c r="J62" s="64"/>
      <c r="K62" s="64"/>
      <c r="L62" s="64"/>
      <c r="M62" s="64"/>
      <c r="N62" s="64"/>
      <c r="O62" s="64"/>
      <c r="P62" s="64"/>
      <c r="Q62" s="64"/>
      <c r="R62" s="64"/>
      <c r="S62" s="64"/>
      <c r="T62" s="64"/>
      <c r="U62" s="64"/>
      <c r="V62" s="64"/>
      <c r="W62" s="64"/>
      <c r="X62" s="64"/>
      <c r="Y62" s="64"/>
      <c r="Z62" s="64"/>
    </row>
    <row r="63" spans="1:26" hidden="1">
      <c r="A63" s="64"/>
      <c r="B63" s="64"/>
      <c r="C63" s="64"/>
      <c r="D63" s="64"/>
      <c r="E63" s="64"/>
      <c r="F63" s="64"/>
      <c r="G63" s="64"/>
      <c r="H63" s="64"/>
      <c r="I63" s="64"/>
      <c r="J63" s="64"/>
      <c r="K63" s="64"/>
      <c r="L63" s="64"/>
      <c r="M63" s="64"/>
      <c r="N63" s="64"/>
      <c r="O63" s="64"/>
      <c r="P63" s="64"/>
      <c r="Q63" s="64"/>
      <c r="R63" s="64"/>
      <c r="S63" s="64"/>
      <c r="T63" s="64"/>
      <c r="U63" s="64"/>
      <c r="V63" s="64"/>
      <c r="W63" s="64"/>
      <c r="X63" s="64"/>
      <c r="Y63" s="64"/>
      <c r="Z63" s="64"/>
    </row>
    <row r="64" spans="1:26" hidden="1">
      <c r="A64" s="64"/>
      <c r="B64" s="64"/>
      <c r="C64" s="64"/>
      <c r="D64" s="64"/>
      <c r="E64" s="64"/>
      <c r="F64" s="64"/>
      <c r="G64" s="64"/>
      <c r="H64" s="64"/>
      <c r="I64" s="64"/>
      <c r="J64" s="64"/>
      <c r="K64" s="64"/>
      <c r="L64" s="64"/>
      <c r="M64" s="64"/>
      <c r="N64" s="64"/>
      <c r="O64" s="64"/>
      <c r="P64" s="64"/>
      <c r="Q64" s="64"/>
      <c r="R64" s="64"/>
      <c r="S64" s="64"/>
      <c r="T64" s="64"/>
      <c r="U64" s="64"/>
      <c r="V64" s="64"/>
      <c r="W64" s="64"/>
      <c r="X64" s="64"/>
      <c r="Y64" s="64"/>
      <c r="Z64" s="64"/>
    </row>
    <row r="65" spans="1:26" hidden="1">
      <c r="A65" s="64"/>
      <c r="B65" s="64"/>
      <c r="C65" s="64"/>
      <c r="D65" s="64"/>
      <c r="E65" s="64"/>
      <c r="F65" s="64"/>
      <c r="G65" s="64"/>
      <c r="H65" s="64"/>
      <c r="I65" s="64"/>
      <c r="J65" s="64"/>
      <c r="K65" s="64"/>
      <c r="L65" s="64"/>
      <c r="M65" s="64"/>
      <c r="N65" s="64"/>
      <c r="O65" s="64"/>
      <c r="P65" s="64"/>
      <c r="Q65" s="64"/>
      <c r="R65" s="64"/>
      <c r="S65" s="64"/>
      <c r="T65" s="64"/>
      <c r="U65" s="64"/>
      <c r="V65" s="64"/>
      <c r="W65" s="64"/>
      <c r="X65" s="64"/>
      <c r="Y65" s="64"/>
      <c r="Z65" s="64"/>
    </row>
    <row r="66" spans="1:26" hidden="1">
      <c r="A66" s="64"/>
      <c r="B66" s="64"/>
      <c r="C66" s="64"/>
      <c r="D66" s="64"/>
      <c r="E66" s="64"/>
      <c r="F66" s="64"/>
      <c r="G66" s="64"/>
      <c r="H66" s="64"/>
      <c r="I66" s="64"/>
      <c r="J66" s="64"/>
      <c r="K66" s="64"/>
      <c r="L66" s="64"/>
      <c r="M66" s="64"/>
      <c r="N66" s="64"/>
      <c r="O66" s="64"/>
      <c r="P66" s="64"/>
      <c r="Q66" s="64"/>
      <c r="R66" s="64"/>
      <c r="S66" s="64"/>
      <c r="T66" s="64"/>
      <c r="U66" s="64"/>
      <c r="V66" s="64"/>
      <c r="W66" s="64"/>
      <c r="X66" s="64"/>
      <c r="Y66" s="64"/>
      <c r="Z66" s="64"/>
    </row>
    <row r="67" spans="1:26" hidden="1">
      <c r="A67" s="64"/>
      <c r="B67" s="64"/>
      <c r="C67" s="64"/>
      <c r="D67" s="64"/>
      <c r="E67" s="64"/>
      <c r="F67" s="64"/>
      <c r="G67" s="64"/>
      <c r="H67" s="64"/>
      <c r="I67" s="64"/>
      <c r="J67" s="64"/>
      <c r="K67" s="64"/>
      <c r="L67" s="64"/>
      <c r="M67" s="64"/>
      <c r="N67" s="64"/>
      <c r="O67" s="64"/>
      <c r="P67" s="64"/>
      <c r="Q67" s="64"/>
      <c r="R67" s="64"/>
      <c r="S67" s="64"/>
      <c r="T67" s="64"/>
      <c r="U67" s="64"/>
      <c r="V67" s="64"/>
      <c r="W67" s="64"/>
      <c r="X67" s="64"/>
      <c r="Y67" s="64"/>
      <c r="Z67" s="64"/>
    </row>
    <row r="68" spans="1:26" hidden="1">
      <c r="A68" s="64"/>
      <c r="B68" s="64"/>
      <c r="C68" s="64"/>
      <c r="D68" s="64"/>
      <c r="E68" s="64"/>
      <c r="F68" s="64"/>
      <c r="G68" s="64"/>
      <c r="H68" s="64"/>
      <c r="I68" s="64"/>
      <c r="J68" s="64"/>
      <c r="K68" s="64"/>
      <c r="L68" s="64"/>
      <c r="M68" s="64"/>
      <c r="N68" s="64"/>
      <c r="O68" s="64"/>
      <c r="P68" s="64"/>
      <c r="Q68" s="64"/>
      <c r="R68" s="64"/>
      <c r="S68" s="64"/>
      <c r="T68" s="64"/>
      <c r="U68" s="64"/>
      <c r="V68" s="64"/>
      <c r="W68" s="64"/>
      <c r="X68" s="64"/>
      <c r="Y68" s="64"/>
      <c r="Z68" s="64"/>
    </row>
    <row r="69" spans="1:26" hidden="1">
      <c r="A69" s="64"/>
      <c r="B69" s="64"/>
      <c r="C69" s="64"/>
      <c r="D69" s="64"/>
      <c r="E69" s="64"/>
      <c r="F69" s="64"/>
      <c r="G69" s="64"/>
      <c r="H69" s="64"/>
      <c r="I69" s="64"/>
      <c r="J69" s="64"/>
      <c r="K69" s="64"/>
      <c r="L69" s="64"/>
      <c r="M69" s="64"/>
      <c r="N69" s="64"/>
      <c r="O69" s="64"/>
      <c r="P69" s="64"/>
      <c r="Q69" s="64"/>
      <c r="R69" s="64"/>
      <c r="S69" s="64"/>
      <c r="T69" s="64"/>
      <c r="U69" s="64"/>
      <c r="V69" s="64"/>
      <c r="W69" s="64"/>
      <c r="X69" s="64"/>
      <c r="Y69" s="64"/>
      <c r="Z69" s="64"/>
    </row>
    <row r="70" spans="1:26" hidden="1">
      <c r="A70" s="64"/>
      <c r="B70" s="64"/>
      <c r="C70" s="64"/>
      <c r="D70" s="64"/>
      <c r="E70" s="64"/>
      <c r="F70" s="64"/>
      <c r="G70" s="64"/>
      <c r="H70" s="64"/>
      <c r="I70" s="64"/>
      <c r="J70" s="64"/>
      <c r="K70" s="64"/>
      <c r="L70" s="64"/>
      <c r="M70" s="64"/>
      <c r="N70" s="64"/>
      <c r="O70" s="64"/>
      <c r="P70" s="64"/>
      <c r="Q70" s="64"/>
      <c r="R70" s="64"/>
      <c r="S70" s="64"/>
      <c r="T70" s="64"/>
      <c r="U70" s="64"/>
      <c r="V70" s="64"/>
      <c r="W70" s="64"/>
      <c r="X70" s="64"/>
      <c r="Y70" s="64"/>
      <c r="Z70" s="64"/>
    </row>
    <row r="71" spans="1:26" hidden="1">
      <c r="A71" s="64"/>
      <c r="B71" s="64"/>
      <c r="C71" s="64"/>
      <c r="D71" s="64"/>
      <c r="E71" s="64"/>
      <c r="F71" s="64"/>
      <c r="G71" s="64"/>
      <c r="H71" s="64"/>
      <c r="I71" s="64"/>
      <c r="J71" s="64"/>
      <c r="K71" s="64"/>
      <c r="L71" s="64"/>
      <c r="M71" s="64"/>
      <c r="N71" s="64"/>
      <c r="O71" s="64"/>
      <c r="P71" s="64"/>
      <c r="Q71" s="64"/>
      <c r="R71" s="64"/>
      <c r="S71" s="64"/>
      <c r="T71" s="64"/>
      <c r="U71" s="64"/>
      <c r="V71" s="64"/>
      <c r="W71" s="64"/>
      <c r="X71" s="64"/>
      <c r="Y71" s="64"/>
      <c r="Z71" s="64"/>
    </row>
    <row r="72" spans="1:26" hidden="1">
      <c r="A72" s="64"/>
      <c r="B72" s="64"/>
      <c r="C72" s="64"/>
      <c r="D72" s="64"/>
      <c r="E72" s="64"/>
      <c r="F72" s="64"/>
      <c r="G72" s="64"/>
      <c r="H72" s="64"/>
      <c r="I72" s="64"/>
      <c r="J72" s="64"/>
      <c r="K72" s="64"/>
      <c r="L72" s="64"/>
      <c r="M72" s="64"/>
      <c r="N72" s="64"/>
      <c r="O72" s="64"/>
      <c r="P72" s="64"/>
      <c r="Q72" s="64"/>
      <c r="R72" s="64"/>
      <c r="S72" s="64"/>
      <c r="T72" s="64"/>
      <c r="U72" s="64"/>
      <c r="V72" s="64"/>
      <c r="W72" s="64"/>
      <c r="X72" s="64"/>
      <c r="Y72" s="64"/>
      <c r="Z72" s="64"/>
    </row>
    <row r="73" spans="1:26" hidden="1">
      <c r="A73" s="64"/>
      <c r="B73" s="64"/>
      <c r="C73" s="64"/>
      <c r="D73" s="64"/>
      <c r="E73" s="64"/>
      <c r="F73" s="64"/>
      <c r="G73" s="64"/>
      <c r="H73" s="64"/>
      <c r="I73" s="64"/>
      <c r="J73" s="64"/>
      <c r="K73" s="64"/>
      <c r="L73" s="64"/>
      <c r="M73" s="64"/>
      <c r="N73" s="64"/>
      <c r="O73" s="64"/>
      <c r="P73" s="64"/>
      <c r="Q73" s="64"/>
      <c r="R73" s="64"/>
      <c r="S73" s="64"/>
      <c r="T73" s="64"/>
      <c r="U73" s="64"/>
      <c r="V73" s="64"/>
      <c r="W73" s="64"/>
      <c r="X73" s="64"/>
      <c r="Y73" s="64"/>
      <c r="Z73" s="64"/>
    </row>
    <row r="74" spans="1:26" hidden="1">
      <c r="A74" s="64"/>
      <c r="B74" s="64"/>
      <c r="C74" s="64"/>
      <c r="D74" s="64"/>
      <c r="E74" s="64"/>
      <c r="F74" s="64"/>
      <c r="G74" s="64"/>
      <c r="H74" s="64"/>
      <c r="I74" s="64"/>
      <c r="J74" s="64"/>
      <c r="K74" s="64"/>
      <c r="L74" s="64"/>
      <c r="M74" s="64"/>
      <c r="N74" s="64"/>
      <c r="O74" s="64"/>
      <c r="P74" s="64"/>
      <c r="Q74" s="64"/>
      <c r="R74" s="64"/>
      <c r="S74" s="64"/>
      <c r="T74" s="64"/>
      <c r="U74" s="64"/>
      <c r="V74" s="64"/>
      <c r="W74" s="64"/>
      <c r="X74" s="64"/>
      <c r="Y74" s="64"/>
      <c r="Z74" s="64"/>
    </row>
    <row r="75" spans="1:26" hidden="1">
      <c r="A75" s="64"/>
      <c r="B75" s="64"/>
      <c r="C75" s="64"/>
      <c r="D75" s="64"/>
      <c r="E75" s="64"/>
      <c r="F75" s="64"/>
      <c r="G75" s="64"/>
      <c r="H75" s="64"/>
      <c r="I75" s="64"/>
      <c r="J75" s="64"/>
      <c r="K75" s="64"/>
      <c r="L75" s="64"/>
      <c r="M75" s="64"/>
      <c r="N75" s="64"/>
      <c r="O75" s="64"/>
      <c r="P75" s="64"/>
      <c r="Q75" s="64"/>
      <c r="R75" s="64"/>
      <c r="S75" s="64"/>
      <c r="T75" s="64"/>
      <c r="U75" s="64"/>
      <c r="V75" s="64"/>
      <c r="W75" s="64"/>
      <c r="X75" s="64"/>
      <c r="Y75" s="64"/>
      <c r="Z75" s="64"/>
    </row>
    <row r="76" spans="1:26" hidden="1">
      <c r="A76" s="64"/>
      <c r="B76" s="64"/>
      <c r="C76" s="64"/>
      <c r="D76" s="64"/>
      <c r="E76" s="64"/>
      <c r="F76" s="64"/>
      <c r="G76" s="64"/>
      <c r="H76" s="64"/>
      <c r="I76" s="64"/>
      <c r="J76" s="64"/>
      <c r="K76" s="64"/>
      <c r="L76" s="64"/>
      <c r="M76" s="64"/>
      <c r="N76" s="64"/>
      <c r="O76" s="64"/>
      <c r="P76" s="64"/>
      <c r="Q76" s="64"/>
      <c r="R76" s="64"/>
      <c r="S76" s="64"/>
      <c r="T76" s="64"/>
      <c r="U76" s="64"/>
      <c r="V76" s="64"/>
      <c r="W76" s="64"/>
      <c r="X76" s="64"/>
      <c r="Y76" s="64"/>
      <c r="Z76" s="64"/>
    </row>
    <row r="77" spans="1:26" hidden="1">
      <c r="A77" s="64"/>
      <c r="B77" s="64"/>
      <c r="C77" s="64"/>
      <c r="D77" s="64"/>
      <c r="E77" s="64"/>
      <c r="F77" s="64"/>
      <c r="G77" s="64"/>
      <c r="H77" s="64"/>
      <c r="I77" s="64"/>
      <c r="J77" s="64"/>
      <c r="K77" s="64"/>
      <c r="L77" s="64"/>
      <c r="M77" s="64"/>
      <c r="N77" s="64"/>
      <c r="O77" s="64"/>
      <c r="P77" s="64"/>
      <c r="Q77" s="64"/>
      <c r="R77" s="64"/>
      <c r="S77" s="64"/>
      <c r="T77" s="64"/>
      <c r="U77" s="64"/>
      <c r="V77" s="64"/>
      <c r="W77" s="64"/>
      <c r="X77" s="64"/>
      <c r="Y77" s="64"/>
      <c r="Z77" s="64"/>
    </row>
    <row r="78" spans="1:26" hidden="1">
      <c r="A78" s="64"/>
      <c r="B78" s="64"/>
      <c r="C78" s="64"/>
      <c r="D78" s="64"/>
      <c r="E78" s="64"/>
      <c r="F78" s="64"/>
      <c r="G78" s="64"/>
      <c r="H78" s="64"/>
      <c r="I78" s="64"/>
      <c r="J78" s="64"/>
      <c r="K78" s="64"/>
      <c r="L78" s="64"/>
      <c r="M78" s="64"/>
      <c r="N78" s="64"/>
      <c r="O78" s="64"/>
      <c r="P78" s="64"/>
      <c r="Q78" s="64"/>
      <c r="R78" s="64"/>
      <c r="S78" s="64"/>
      <c r="T78" s="64"/>
      <c r="U78" s="64"/>
      <c r="V78" s="64"/>
      <c r="W78" s="64"/>
      <c r="X78" s="64"/>
      <c r="Y78" s="64"/>
      <c r="Z78" s="64"/>
    </row>
    <row r="79" spans="1:26" hidden="1">
      <c r="A79" s="64"/>
      <c r="B79" s="64"/>
      <c r="C79" s="64"/>
      <c r="D79" s="64"/>
      <c r="E79" s="64"/>
      <c r="F79" s="64"/>
      <c r="G79" s="64"/>
      <c r="H79" s="64"/>
      <c r="I79" s="64"/>
      <c r="J79" s="64"/>
      <c r="K79" s="64"/>
      <c r="L79" s="64"/>
      <c r="M79" s="64"/>
      <c r="N79" s="64"/>
      <c r="O79" s="64"/>
      <c r="P79" s="64"/>
      <c r="Q79" s="64"/>
      <c r="R79" s="64"/>
      <c r="S79" s="64"/>
      <c r="T79" s="64"/>
      <c r="U79" s="64"/>
      <c r="V79" s="64"/>
      <c r="W79" s="64"/>
      <c r="X79" s="64"/>
      <c r="Y79" s="64"/>
      <c r="Z79" s="64"/>
    </row>
    <row r="80" spans="1:26" hidden="1">
      <c r="A80" s="64"/>
      <c r="B80" s="64"/>
      <c r="C80" s="64"/>
      <c r="D80" s="64"/>
      <c r="E80" s="64"/>
      <c r="F80" s="64"/>
      <c r="G80" s="64"/>
      <c r="H80" s="64"/>
      <c r="I80" s="64"/>
      <c r="J80" s="64"/>
      <c r="K80" s="64"/>
      <c r="L80" s="64"/>
      <c r="M80" s="64"/>
      <c r="N80" s="64"/>
      <c r="O80" s="64"/>
      <c r="P80" s="64"/>
      <c r="Q80" s="64"/>
      <c r="R80" s="64"/>
      <c r="S80" s="64"/>
      <c r="T80" s="64"/>
      <c r="U80" s="64"/>
      <c r="V80" s="64"/>
      <c r="W80" s="64"/>
      <c r="X80" s="64"/>
      <c r="Y80" s="64"/>
      <c r="Z80" s="64"/>
    </row>
    <row r="81" spans="1:26" hidden="1">
      <c r="A81" s="64"/>
      <c r="B81" s="64"/>
      <c r="C81" s="64"/>
      <c r="D81" s="64"/>
      <c r="E81" s="64"/>
      <c r="F81" s="64"/>
      <c r="G81" s="64"/>
      <c r="H81" s="64"/>
      <c r="I81" s="64"/>
      <c r="J81" s="64"/>
      <c r="K81" s="64"/>
      <c r="L81" s="64"/>
      <c r="M81" s="64"/>
      <c r="N81" s="64"/>
      <c r="O81" s="64"/>
      <c r="P81" s="64"/>
      <c r="Q81" s="64"/>
      <c r="R81" s="64"/>
      <c r="S81" s="64"/>
      <c r="T81" s="64"/>
      <c r="U81" s="64"/>
      <c r="V81" s="64"/>
      <c r="W81" s="64"/>
      <c r="X81" s="64"/>
      <c r="Y81" s="64"/>
      <c r="Z81" s="64"/>
    </row>
    <row r="82" spans="1:26" hidden="1">
      <c r="A82" s="64"/>
      <c r="B82" s="64"/>
      <c r="C82" s="64"/>
      <c r="D82" s="64"/>
      <c r="E82" s="64"/>
      <c r="F82" s="64"/>
      <c r="G82" s="64"/>
      <c r="H82" s="64"/>
      <c r="I82" s="64"/>
      <c r="J82" s="64"/>
      <c r="K82" s="64"/>
      <c r="L82" s="64"/>
      <c r="M82" s="64"/>
      <c r="N82" s="64"/>
      <c r="O82" s="64"/>
      <c r="P82" s="64"/>
      <c r="Q82" s="64"/>
      <c r="R82" s="64"/>
      <c r="S82" s="64"/>
      <c r="T82" s="64"/>
      <c r="U82" s="64"/>
      <c r="V82" s="64"/>
      <c r="W82" s="64"/>
      <c r="X82" s="64"/>
      <c r="Y82" s="64"/>
      <c r="Z82" s="64"/>
    </row>
    <row r="83" spans="1:26" hidden="1">
      <c r="A83" s="64"/>
      <c r="B83" s="64"/>
      <c r="C83" s="64"/>
      <c r="D83" s="64"/>
      <c r="E83" s="64"/>
      <c r="F83" s="64"/>
      <c r="G83" s="64"/>
      <c r="H83" s="64"/>
      <c r="I83" s="64"/>
      <c r="J83" s="64"/>
      <c r="K83" s="64"/>
      <c r="L83" s="64"/>
      <c r="M83" s="64"/>
      <c r="N83" s="64"/>
      <c r="O83" s="64"/>
      <c r="P83" s="64"/>
      <c r="Q83" s="64"/>
      <c r="R83" s="64"/>
      <c r="S83" s="64"/>
      <c r="T83" s="64"/>
      <c r="U83" s="64"/>
      <c r="V83" s="64"/>
      <c r="W83" s="64"/>
      <c r="X83" s="64"/>
      <c r="Y83" s="64"/>
      <c r="Z83" s="64"/>
    </row>
    <row r="84" spans="1:26" hidden="1">
      <c r="A84" s="64"/>
      <c r="B84" s="64"/>
      <c r="C84" s="64"/>
      <c r="D84" s="64"/>
      <c r="E84" s="64"/>
      <c r="F84" s="64"/>
      <c r="G84" s="64"/>
      <c r="H84" s="64"/>
      <c r="I84" s="64"/>
      <c r="J84" s="64"/>
      <c r="K84" s="64"/>
      <c r="L84" s="64"/>
      <c r="M84" s="64"/>
      <c r="N84" s="64"/>
      <c r="O84" s="64"/>
      <c r="P84" s="64"/>
      <c r="Q84" s="64"/>
      <c r="R84" s="64"/>
      <c r="S84" s="64"/>
      <c r="T84" s="64"/>
      <c r="U84" s="64"/>
      <c r="V84" s="64"/>
      <c r="W84" s="64"/>
      <c r="X84" s="64"/>
      <c r="Y84" s="64"/>
      <c r="Z84" s="64"/>
    </row>
    <row r="85" spans="1:26" hidden="1">
      <c r="A85" s="64"/>
      <c r="B85" s="64"/>
      <c r="C85" s="64"/>
      <c r="D85" s="64"/>
      <c r="E85" s="64"/>
      <c r="F85" s="64"/>
      <c r="G85" s="64"/>
      <c r="H85" s="64"/>
      <c r="I85" s="64"/>
      <c r="J85" s="64"/>
      <c r="K85" s="64"/>
      <c r="L85" s="64"/>
      <c r="M85" s="64"/>
      <c r="N85" s="64"/>
      <c r="O85" s="64"/>
      <c r="P85" s="64"/>
      <c r="Q85" s="64"/>
      <c r="R85" s="64"/>
      <c r="S85" s="64"/>
      <c r="T85" s="64"/>
      <c r="U85" s="64"/>
      <c r="V85" s="64"/>
      <c r="W85" s="64"/>
      <c r="X85" s="64"/>
      <c r="Y85" s="64"/>
      <c r="Z85" s="64"/>
    </row>
    <row r="86" spans="1:26" hidden="1">
      <c r="A86" s="64"/>
      <c r="B86" s="64"/>
      <c r="C86" s="64"/>
      <c r="D86" s="64"/>
      <c r="E86" s="64"/>
      <c r="F86" s="64"/>
      <c r="G86" s="64"/>
      <c r="H86" s="64"/>
      <c r="I86" s="64"/>
      <c r="J86" s="64"/>
      <c r="K86" s="64"/>
      <c r="L86" s="64"/>
      <c r="M86" s="64"/>
      <c r="N86" s="64"/>
      <c r="O86" s="64"/>
      <c r="P86" s="64"/>
      <c r="Q86" s="64"/>
      <c r="R86" s="64"/>
      <c r="S86" s="64"/>
      <c r="T86" s="64"/>
      <c r="U86" s="64"/>
      <c r="V86" s="64"/>
      <c r="W86" s="64"/>
      <c r="X86" s="64"/>
      <c r="Y86" s="64"/>
      <c r="Z86" s="64"/>
    </row>
    <row r="87" spans="1:26" hidden="1">
      <c r="A87" s="64"/>
      <c r="B87" s="64"/>
      <c r="C87" s="64"/>
      <c r="D87" s="64"/>
      <c r="E87" s="64"/>
      <c r="F87" s="64"/>
      <c r="G87" s="64"/>
      <c r="H87" s="64"/>
      <c r="I87" s="64"/>
      <c r="J87" s="64"/>
      <c r="K87" s="64"/>
      <c r="L87" s="64"/>
      <c r="M87" s="64"/>
      <c r="N87" s="64"/>
      <c r="O87" s="64"/>
      <c r="P87" s="64"/>
      <c r="Q87" s="64"/>
      <c r="R87" s="64"/>
      <c r="S87" s="64"/>
      <c r="T87" s="64"/>
      <c r="U87" s="64"/>
      <c r="V87" s="64"/>
      <c r="W87" s="64"/>
      <c r="X87" s="64"/>
      <c r="Y87" s="64"/>
      <c r="Z87" s="64"/>
    </row>
    <row r="88" spans="1:26" hidden="1">
      <c r="A88" s="64"/>
      <c r="B88" s="64"/>
      <c r="C88" s="64"/>
      <c r="D88" s="64"/>
      <c r="E88" s="64"/>
      <c r="F88" s="64"/>
      <c r="G88" s="64"/>
      <c r="H88" s="64"/>
      <c r="I88" s="64"/>
      <c r="J88" s="64"/>
      <c r="K88" s="64"/>
      <c r="L88" s="64"/>
      <c r="M88" s="64"/>
      <c r="N88" s="64"/>
      <c r="O88" s="64"/>
      <c r="P88" s="64"/>
      <c r="Q88" s="64"/>
      <c r="R88" s="64"/>
      <c r="S88" s="64"/>
      <c r="T88" s="64"/>
      <c r="U88" s="64"/>
      <c r="V88" s="64"/>
      <c r="W88" s="64"/>
      <c r="X88" s="64"/>
      <c r="Y88" s="64"/>
      <c r="Z88" s="64"/>
    </row>
    <row r="89" spans="1:26" hidden="1">
      <c r="A89" s="64"/>
      <c r="B89" s="64"/>
      <c r="C89" s="64"/>
      <c r="D89" s="64"/>
      <c r="E89" s="64"/>
      <c r="F89" s="64"/>
      <c r="G89" s="64"/>
      <c r="H89" s="64"/>
      <c r="I89" s="64"/>
      <c r="J89" s="64"/>
      <c r="K89" s="64"/>
      <c r="L89" s="64"/>
      <c r="M89" s="64"/>
      <c r="N89" s="64"/>
      <c r="O89" s="64"/>
      <c r="P89" s="64"/>
      <c r="Q89" s="64"/>
      <c r="R89" s="64"/>
      <c r="S89" s="64"/>
      <c r="T89" s="64"/>
      <c r="U89" s="64"/>
      <c r="V89" s="64"/>
      <c r="W89" s="64"/>
      <c r="X89" s="64"/>
      <c r="Y89" s="64"/>
      <c r="Z89" s="64"/>
    </row>
    <row r="90" spans="1:26" hidden="1">
      <c r="A90" s="64"/>
      <c r="B90" s="64"/>
      <c r="C90" s="64"/>
      <c r="D90" s="64"/>
      <c r="E90" s="64"/>
      <c r="F90" s="64"/>
      <c r="G90" s="64"/>
      <c r="H90" s="64"/>
      <c r="I90" s="64"/>
      <c r="J90" s="64"/>
      <c r="K90" s="64"/>
      <c r="L90" s="64"/>
      <c r="M90" s="64"/>
      <c r="N90" s="64"/>
      <c r="O90" s="64"/>
      <c r="P90" s="64"/>
      <c r="Q90" s="64"/>
      <c r="R90" s="64"/>
      <c r="S90" s="64"/>
      <c r="T90" s="64"/>
      <c r="U90" s="64"/>
      <c r="V90" s="64"/>
      <c r="W90" s="64"/>
      <c r="X90" s="64"/>
      <c r="Y90" s="64"/>
      <c r="Z90" s="64"/>
    </row>
    <row r="91" spans="1:26" hidden="1">
      <c r="A91" s="64"/>
      <c r="B91" s="64"/>
      <c r="C91" s="64"/>
      <c r="D91" s="64"/>
      <c r="E91" s="64"/>
      <c r="F91" s="64"/>
      <c r="G91" s="64"/>
      <c r="H91" s="64"/>
      <c r="I91" s="64"/>
      <c r="J91" s="64"/>
      <c r="K91" s="64"/>
      <c r="L91" s="64"/>
      <c r="M91" s="64"/>
      <c r="N91" s="64"/>
      <c r="O91" s="64"/>
      <c r="P91" s="64"/>
      <c r="Q91" s="64"/>
      <c r="R91" s="64"/>
      <c r="S91" s="64"/>
      <c r="T91" s="64"/>
      <c r="U91" s="64"/>
      <c r="V91" s="64"/>
      <c r="W91" s="64"/>
      <c r="X91" s="64"/>
      <c r="Y91" s="64"/>
      <c r="Z91" s="64"/>
    </row>
    <row r="92" spans="1:26" hidden="1">
      <c r="A92" s="64"/>
      <c r="B92" s="64"/>
      <c r="C92" s="64"/>
      <c r="D92" s="64"/>
      <c r="E92" s="64"/>
      <c r="F92" s="64"/>
      <c r="G92" s="64"/>
      <c r="H92" s="64"/>
      <c r="I92" s="64"/>
      <c r="J92" s="64"/>
      <c r="K92" s="64"/>
      <c r="L92" s="64"/>
      <c r="M92" s="64"/>
      <c r="N92" s="64"/>
      <c r="O92" s="64"/>
      <c r="P92" s="64"/>
      <c r="Q92" s="64"/>
      <c r="R92" s="64"/>
      <c r="S92" s="64"/>
      <c r="T92" s="64"/>
      <c r="U92" s="64"/>
      <c r="V92" s="64"/>
      <c r="W92" s="64"/>
      <c r="X92" s="64"/>
      <c r="Y92" s="64"/>
      <c r="Z92" s="64"/>
    </row>
    <row r="93" spans="1:26" hidden="1">
      <c r="A93" s="64"/>
      <c r="B93" s="64"/>
      <c r="C93" s="64"/>
      <c r="D93" s="64"/>
      <c r="E93" s="64"/>
      <c r="F93" s="64"/>
      <c r="G93" s="64"/>
      <c r="H93" s="64"/>
      <c r="I93" s="64"/>
      <c r="J93" s="64"/>
      <c r="K93" s="64"/>
      <c r="L93" s="64"/>
      <c r="M93" s="64"/>
      <c r="N93" s="64"/>
      <c r="O93" s="64"/>
      <c r="P93" s="64"/>
      <c r="Q93" s="64"/>
      <c r="R93" s="64"/>
      <c r="S93" s="64"/>
      <c r="T93" s="64"/>
      <c r="U93" s="64"/>
      <c r="V93" s="64"/>
      <c r="W93" s="64"/>
      <c r="X93" s="64"/>
      <c r="Y93" s="64"/>
      <c r="Z93" s="64"/>
    </row>
    <row r="94" spans="1:26" hidden="1">
      <c r="A94" s="64"/>
      <c r="B94" s="64"/>
      <c r="C94" s="64"/>
      <c r="D94" s="64"/>
      <c r="E94" s="64"/>
      <c r="F94" s="64"/>
      <c r="G94" s="64"/>
      <c r="H94" s="64"/>
      <c r="I94" s="64"/>
      <c r="J94" s="64"/>
      <c r="K94" s="64"/>
      <c r="L94" s="64"/>
      <c r="M94" s="64"/>
      <c r="N94" s="64"/>
      <c r="O94" s="64"/>
      <c r="P94" s="64"/>
      <c r="Q94" s="64"/>
      <c r="R94" s="64"/>
      <c r="S94" s="64"/>
      <c r="T94" s="64"/>
      <c r="U94" s="64"/>
      <c r="V94" s="64"/>
      <c r="W94" s="64"/>
      <c r="X94" s="64"/>
      <c r="Y94" s="64"/>
      <c r="Z94" s="64"/>
    </row>
    <row r="95" spans="1:26" hidden="1">
      <c r="A95" s="64"/>
      <c r="B95" s="64"/>
      <c r="C95" s="64"/>
      <c r="D95" s="64"/>
      <c r="E95" s="64"/>
      <c r="F95" s="64"/>
      <c r="G95" s="64"/>
      <c r="H95" s="64"/>
      <c r="I95" s="64"/>
      <c r="J95" s="64"/>
      <c r="K95" s="64"/>
      <c r="L95" s="64"/>
      <c r="M95" s="64"/>
      <c r="N95" s="64"/>
      <c r="O95" s="64"/>
      <c r="P95" s="64"/>
      <c r="Q95" s="64"/>
      <c r="R95" s="64"/>
      <c r="S95" s="64"/>
      <c r="T95" s="64"/>
      <c r="U95" s="64"/>
      <c r="V95" s="64"/>
      <c r="W95" s="64"/>
      <c r="X95" s="64"/>
      <c r="Y95" s="64"/>
      <c r="Z95" s="64"/>
    </row>
    <row r="96" spans="1:26" hidden="1">
      <c r="A96" s="64"/>
      <c r="B96" s="64"/>
      <c r="C96" s="64"/>
      <c r="D96" s="64"/>
      <c r="E96" s="64"/>
      <c r="F96" s="64"/>
      <c r="G96" s="64"/>
      <c r="H96" s="64"/>
      <c r="I96" s="64"/>
      <c r="J96" s="64"/>
      <c r="K96" s="64"/>
      <c r="L96" s="64"/>
      <c r="M96" s="64"/>
      <c r="N96" s="64"/>
      <c r="O96" s="64"/>
      <c r="P96" s="64"/>
      <c r="Q96" s="64"/>
      <c r="R96" s="64"/>
      <c r="S96" s="64"/>
      <c r="T96" s="64"/>
      <c r="U96" s="64"/>
      <c r="V96" s="64"/>
      <c r="W96" s="64"/>
      <c r="X96" s="64"/>
      <c r="Y96" s="64"/>
      <c r="Z96" s="64"/>
    </row>
    <row r="97" spans="1:26" hidden="1">
      <c r="A97" s="64"/>
      <c r="B97" s="64"/>
      <c r="C97" s="64"/>
      <c r="D97" s="64"/>
      <c r="E97" s="64"/>
      <c r="F97" s="64"/>
      <c r="G97" s="64"/>
      <c r="H97" s="64"/>
      <c r="I97" s="64"/>
      <c r="J97" s="64"/>
      <c r="K97" s="64"/>
      <c r="L97" s="64"/>
      <c r="M97" s="64"/>
      <c r="N97" s="64"/>
      <c r="O97" s="64"/>
      <c r="P97" s="64"/>
      <c r="Q97" s="64"/>
      <c r="R97" s="64"/>
      <c r="S97" s="64"/>
      <c r="T97" s="64"/>
      <c r="U97" s="64"/>
      <c r="V97" s="64"/>
      <c r="W97" s="64"/>
      <c r="X97" s="64"/>
      <c r="Y97" s="64"/>
      <c r="Z97" s="64"/>
    </row>
    <row r="98" spans="1:26" hidden="1">
      <c r="A98" s="64"/>
      <c r="B98" s="64"/>
      <c r="C98" s="64"/>
      <c r="D98" s="64"/>
      <c r="E98" s="64"/>
      <c r="F98" s="64"/>
      <c r="G98" s="64"/>
      <c r="H98" s="64"/>
      <c r="I98" s="64"/>
      <c r="J98" s="64"/>
      <c r="K98" s="64"/>
      <c r="L98" s="64"/>
      <c r="M98" s="64"/>
      <c r="N98" s="64"/>
      <c r="O98" s="64"/>
      <c r="P98" s="64"/>
      <c r="Q98" s="64"/>
      <c r="R98" s="64"/>
      <c r="S98" s="64"/>
      <c r="T98" s="64"/>
      <c r="U98" s="64"/>
      <c r="V98" s="64"/>
      <c r="W98" s="64"/>
      <c r="X98" s="64"/>
      <c r="Y98" s="64"/>
      <c r="Z98" s="64"/>
    </row>
    <row r="99" spans="1:26" hidden="1">
      <c r="A99" s="64"/>
      <c r="B99" s="64"/>
      <c r="C99" s="64"/>
      <c r="D99" s="64"/>
      <c r="E99" s="64"/>
      <c r="F99" s="64"/>
      <c r="G99" s="64"/>
      <c r="H99" s="64"/>
      <c r="I99" s="64"/>
      <c r="J99" s="64"/>
      <c r="K99" s="64"/>
      <c r="L99" s="64"/>
      <c r="M99" s="64"/>
      <c r="N99" s="64"/>
      <c r="O99" s="64"/>
      <c r="P99" s="64"/>
      <c r="Q99" s="64"/>
      <c r="R99" s="64"/>
      <c r="S99" s="64"/>
      <c r="T99" s="64"/>
      <c r="U99" s="64"/>
      <c r="V99" s="64"/>
      <c r="W99" s="64"/>
      <c r="X99" s="64"/>
      <c r="Y99" s="64"/>
      <c r="Z99" s="64"/>
    </row>
    <row r="100" spans="1:26" hidden="1">
      <c r="A100" s="64"/>
      <c r="B100" s="64"/>
      <c r="C100" s="64"/>
      <c r="D100" s="64"/>
      <c r="E100" s="64"/>
      <c r="F100" s="64"/>
      <c r="G100" s="64"/>
      <c r="H100" s="64"/>
      <c r="I100" s="64"/>
      <c r="J100" s="64"/>
      <c r="K100" s="64"/>
      <c r="L100" s="64"/>
      <c r="M100" s="64"/>
      <c r="N100" s="64"/>
      <c r="O100" s="64"/>
      <c r="P100" s="64"/>
      <c r="Q100" s="64"/>
      <c r="R100" s="64"/>
      <c r="S100" s="64"/>
      <c r="T100" s="64"/>
      <c r="U100" s="64"/>
      <c r="V100" s="64"/>
      <c r="W100" s="64"/>
      <c r="X100" s="64"/>
      <c r="Y100" s="64"/>
      <c r="Z100" s="64"/>
    </row>
    <row r="101" spans="1:26" hidden="1">
      <c r="A101" s="64"/>
      <c r="B101" s="64"/>
      <c r="C101" s="64"/>
      <c r="D101" s="64"/>
      <c r="E101" s="64"/>
      <c r="F101" s="64"/>
      <c r="G101" s="64"/>
      <c r="H101" s="64"/>
      <c r="I101" s="64"/>
      <c r="J101" s="64"/>
      <c r="K101" s="64"/>
      <c r="L101" s="64"/>
      <c r="M101" s="64"/>
      <c r="N101" s="64"/>
      <c r="O101" s="64"/>
      <c r="P101" s="64"/>
      <c r="Q101" s="64"/>
      <c r="R101" s="64"/>
      <c r="S101" s="64"/>
      <c r="T101" s="64"/>
      <c r="U101" s="64"/>
      <c r="V101" s="64"/>
      <c r="W101" s="64"/>
      <c r="X101" s="64"/>
      <c r="Y101" s="64"/>
      <c r="Z101" s="64"/>
    </row>
    <row r="102" spans="1:26" hidden="1">
      <c r="A102" s="64"/>
      <c r="B102" s="64"/>
      <c r="C102" s="64"/>
      <c r="D102" s="64"/>
      <c r="E102" s="64"/>
      <c r="F102" s="64"/>
      <c r="G102" s="64"/>
      <c r="H102" s="64"/>
      <c r="I102" s="64"/>
      <c r="J102" s="64"/>
      <c r="K102" s="64"/>
      <c r="L102" s="64"/>
      <c r="M102" s="64"/>
      <c r="N102" s="64"/>
      <c r="O102" s="64"/>
      <c r="P102" s="64"/>
      <c r="Q102" s="64"/>
      <c r="R102" s="64"/>
      <c r="S102" s="64"/>
      <c r="T102" s="64"/>
      <c r="U102" s="64"/>
      <c r="V102" s="64"/>
      <c r="W102" s="64"/>
      <c r="X102" s="64"/>
      <c r="Y102" s="64"/>
      <c r="Z102" s="64"/>
    </row>
    <row r="103" spans="1:26" hidden="1">
      <c r="A103" s="64"/>
      <c r="B103" s="64"/>
      <c r="C103" s="64"/>
      <c r="D103" s="64"/>
      <c r="E103" s="64"/>
      <c r="F103" s="64"/>
      <c r="G103" s="64"/>
      <c r="H103" s="64"/>
      <c r="I103" s="64"/>
      <c r="J103" s="64"/>
      <c r="K103" s="64"/>
      <c r="L103" s="64"/>
      <c r="M103" s="64"/>
      <c r="N103" s="64"/>
      <c r="O103" s="64"/>
      <c r="P103" s="64"/>
      <c r="Q103" s="64"/>
      <c r="R103" s="64"/>
      <c r="S103" s="64"/>
      <c r="T103" s="64"/>
      <c r="U103" s="64"/>
      <c r="V103" s="64"/>
      <c r="W103" s="64"/>
      <c r="X103" s="64"/>
      <c r="Y103" s="64"/>
      <c r="Z103" s="64"/>
    </row>
    <row r="104" spans="1:26" hidden="1">
      <c r="A104" s="64"/>
      <c r="B104" s="64"/>
      <c r="C104" s="64"/>
      <c r="D104" s="64"/>
      <c r="E104" s="64"/>
      <c r="F104" s="64"/>
      <c r="G104" s="64"/>
      <c r="H104" s="64"/>
      <c r="I104" s="64"/>
      <c r="J104" s="64"/>
      <c r="K104" s="64"/>
      <c r="L104" s="64"/>
      <c r="M104" s="64"/>
      <c r="N104" s="64"/>
      <c r="O104" s="64"/>
      <c r="P104" s="64"/>
      <c r="Q104" s="64"/>
      <c r="R104" s="64"/>
      <c r="S104" s="64"/>
      <c r="T104" s="64"/>
      <c r="U104" s="64"/>
      <c r="V104" s="64"/>
      <c r="W104" s="64"/>
      <c r="X104" s="64"/>
      <c r="Y104" s="64"/>
      <c r="Z104" s="64"/>
    </row>
    <row r="105" spans="1:26" hidden="1">
      <c r="A105" s="64"/>
      <c r="B105" s="64"/>
      <c r="C105" s="64"/>
      <c r="D105" s="64"/>
      <c r="E105" s="64"/>
      <c r="F105" s="64"/>
      <c r="G105" s="64"/>
      <c r="H105" s="64"/>
      <c r="I105" s="64"/>
      <c r="J105" s="64"/>
      <c r="K105" s="64"/>
      <c r="L105" s="64"/>
      <c r="M105" s="64"/>
      <c r="N105" s="64"/>
      <c r="O105" s="64"/>
      <c r="P105" s="64"/>
      <c r="Q105" s="64"/>
      <c r="R105" s="64"/>
      <c r="S105" s="64"/>
      <c r="T105" s="64"/>
      <c r="U105" s="64"/>
      <c r="V105" s="64"/>
      <c r="W105" s="64"/>
      <c r="X105" s="64"/>
      <c r="Y105" s="64"/>
      <c r="Z105" s="64"/>
    </row>
    <row r="106" spans="1:26" hidden="1">
      <c r="A106" s="64"/>
      <c r="B106" s="64"/>
      <c r="C106" s="64"/>
      <c r="D106" s="64"/>
      <c r="E106" s="64"/>
      <c r="F106" s="64"/>
      <c r="G106" s="64"/>
      <c r="H106" s="64"/>
      <c r="I106" s="64"/>
      <c r="J106" s="64"/>
      <c r="K106" s="64"/>
      <c r="L106" s="64"/>
      <c r="M106" s="64"/>
      <c r="N106" s="64"/>
      <c r="O106" s="64"/>
      <c r="P106" s="64"/>
      <c r="Q106" s="64"/>
      <c r="R106" s="64"/>
      <c r="S106" s="64"/>
      <c r="T106" s="64"/>
      <c r="U106" s="64"/>
      <c r="V106" s="64"/>
      <c r="W106" s="64"/>
      <c r="X106" s="64"/>
      <c r="Y106" s="64"/>
      <c r="Z106" s="64"/>
    </row>
    <row r="107" spans="1:26" hidden="1">
      <c r="A107" s="64"/>
      <c r="B107" s="64"/>
      <c r="C107" s="64"/>
      <c r="D107" s="64"/>
      <c r="E107" s="64"/>
      <c r="F107" s="64"/>
      <c r="G107" s="64"/>
      <c r="H107" s="64"/>
      <c r="I107" s="64"/>
      <c r="J107" s="64"/>
      <c r="K107" s="64"/>
      <c r="L107" s="64"/>
      <c r="M107" s="64"/>
      <c r="N107" s="64"/>
      <c r="O107" s="64"/>
      <c r="P107" s="64"/>
      <c r="Q107" s="64"/>
      <c r="R107" s="64"/>
      <c r="S107" s="64"/>
      <c r="T107" s="64"/>
      <c r="U107" s="64"/>
      <c r="V107" s="64"/>
      <c r="W107" s="64"/>
      <c r="X107" s="64"/>
      <c r="Y107" s="64"/>
      <c r="Z107" s="64"/>
    </row>
    <row r="108" spans="1:26" hidden="1">
      <c r="A108" s="64"/>
      <c r="B108" s="64"/>
      <c r="C108" s="64"/>
      <c r="D108" s="64"/>
      <c r="E108" s="64"/>
      <c r="F108" s="64"/>
      <c r="G108" s="64"/>
      <c r="H108" s="64"/>
      <c r="I108" s="64"/>
      <c r="J108" s="64"/>
      <c r="K108" s="64"/>
      <c r="L108" s="64"/>
      <c r="M108" s="64"/>
      <c r="N108" s="64"/>
      <c r="O108" s="64"/>
      <c r="P108" s="64"/>
      <c r="Q108" s="64"/>
      <c r="R108" s="64"/>
      <c r="S108" s="64"/>
      <c r="T108" s="64"/>
      <c r="U108" s="64"/>
      <c r="V108" s="64"/>
      <c r="W108" s="64"/>
      <c r="X108" s="64"/>
      <c r="Y108" s="64"/>
      <c r="Z108" s="64"/>
    </row>
    <row r="109" spans="1:26" hidden="1">
      <c r="A109" s="64"/>
      <c r="B109" s="64"/>
      <c r="C109" s="64"/>
      <c r="D109" s="64"/>
      <c r="E109" s="64"/>
      <c r="F109" s="64"/>
      <c r="G109" s="64"/>
      <c r="H109" s="64"/>
      <c r="I109" s="64"/>
      <c r="J109" s="64"/>
      <c r="K109" s="64"/>
      <c r="L109" s="64"/>
      <c r="M109" s="64"/>
      <c r="N109" s="64"/>
      <c r="O109" s="64"/>
      <c r="P109" s="64"/>
      <c r="Q109" s="64"/>
      <c r="R109" s="64"/>
      <c r="S109" s="64"/>
      <c r="T109" s="64"/>
      <c r="U109" s="64"/>
      <c r="V109" s="64"/>
      <c r="W109" s="64"/>
      <c r="X109" s="64"/>
      <c r="Y109" s="64"/>
      <c r="Z109" s="64"/>
    </row>
    <row r="110" spans="1:26" hidden="1">
      <c r="A110" s="64"/>
      <c r="B110" s="64"/>
      <c r="C110" s="64"/>
      <c r="D110" s="64"/>
      <c r="E110" s="64"/>
      <c r="F110" s="64"/>
      <c r="G110" s="64"/>
      <c r="H110" s="64"/>
      <c r="I110" s="64"/>
      <c r="J110" s="64"/>
      <c r="K110" s="64"/>
      <c r="L110" s="64"/>
      <c r="M110" s="64"/>
      <c r="N110" s="64"/>
      <c r="O110" s="64"/>
      <c r="P110" s="64"/>
      <c r="Q110" s="64"/>
      <c r="R110" s="64"/>
      <c r="S110" s="64"/>
      <c r="T110" s="64"/>
      <c r="U110" s="64"/>
      <c r="V110" s="64"/>
      <c r="W110" s="64"/>
      <c r="X110" s="64"/>
      <c r="Y110" s="64"/>
      <c r="Z110" s="64"/>
    </row>
    <row r="111" spans="1:26" hidden="1">
      <c r="A111" s="64"/>
      <c r="B111" s="64"/>
      <c r="C111" s="64"/>
      <c r="D111" s="64"/>
      <c r="E111" s="64"/>
      <c r="F111" s="64"/>
      <c r="G111" s="64"/>
      <c r="H111" s="64"/>
      <c r="I111" s="64"/>
      <c r="J111" s="64"/>
      <c r="K111" s="64"/>
      <c r="L111" s="64"/>
      <c r="M111" s="64"/>
      <c r="N111" s="64"/>
      <c r="O111" s="64"/>
      <c r="P111" s="64"/>
      <c r="Q111" s="64"/>
      <c r="R111" s="64"/>
      <c r="S111" s="64"/>
      <c r="T111" s="64"/>
      <c r="U111" s="64"/>
      <c r="V111" s="64"/>
      <c r="W111" s="64"/>
      <c r="X111" s="64"/>
      <c r="Y111" s="64"/>
      <c r="Z111" s="64"/>
    </row>
    <row r="112" spans="1:26" hidden="1">
      <c r="A112" s="64"/>
      <c r="B112" s="64"/>
      <c r="C112" s="64"/>
      <c r="D112" s="64"/>
      <c r="E112" s="64"/>
      <c r="F112" s="64"/>
      <c r="G112" s="64"/>
      <c r="H112" s="64"/>
      <c r="I112" s="64"/>
      <c r="J112" s="64"/>
      <c r="K112" s="64"/>
      <c r="L112" s="64"/>
      <c r="M112" s="64"/>
      <c r="N112" s="64"/>
      <c r="O112" s="64"/>
      <c r="P112" s="64"/>
      <c r="Q112" s="64"/>
      <c r="R112" s="64"/>
      <c r="S112" s="64"/>
      <c r="T112" s="64"/>
      <c r="U112" s="64"/>
      <c r="V112" s="64"/>
      <c r="W112" s="64"/>
      <c r="X112" s="64"/>
      <c r="Y112" s="64"/>
      <c r="Z112" s="64"/>
    </row>
    <row r="113" spans="1:26" hidden="1">
      <c r="A113" s="64"/>
      <c r="B113" s="64"/>
      <c r="C113" s="64"/>
      <c r="D113" s="64"/>
      <c r="E113" s="64"/>
      <c r="F113" s="64"/>
      <c r="G113" s="64"/>
      <c r="H113" s="64"/>
      <c r="I113" s="64"/>
      <c r="J113" s="64"/>
      <c r="K113" s="64"/>
      <c r="L113" s="64"/>
      <c r="M113" s="64"/>
      <c r="N113" s="64"/>
      <c r="O113" s="64"/>
      <c r="P113" s="64"/>
      <c r="Q113" s="64"/>
      <c r="R113" s="64"/>
      <c r="S113" s="64"/>
      <c r="T113" s="64"/>
      <c r="U113" s="64"/>
      <c r="V113" s="64"/>
      <c r="W113" s="64"/>
      <c r="X113" s="64"/>
      <c r="Y113" s="64"/>
      <c r="Z113" s="64"/>
    </row>
    <row r="114" spans="1:26" hidden="1">
      <c r="A114" s="64"/>
      <c r="B114" s="64"/>
      <c r="C114" s="64"/>
      <c r="D114" s="64"/>
      <c r="E114" s="64"/>
      <c r="F114" s="64"/>
      <c r="G114" s="64"/>
      <c r="H114" s="64"/>
      <c r="I114" s="64"/>
      <c r="J114" s="64"/>
      <c r="K114" s="64"/>
      <c r="L114" s="64"/>
      <c r="M114" s="64"/>
      <c r="N114" s="64"/>
      <c r="O114" s="64"/>
      <c r="P114" s="64"/>
      <c r="Q114" s="64"/>
      <c r="R114" s="64"/>
      <c r="S114" s="64"/>
      <c r="T114" s="64"/>
      <c r="U114" s="64"/>
      <c r="V114" s="64"/>
      <c r="W114" s="64"/>
      <c r="X114" s="64"/>
      <c r="Y114" s="64"/>
      <c r="Z114" s="64"/>
    </row>
    <row r="115" spans="1:26" hidden="1">
      <c r="A115" s="64"/>
      <c r="B115" s="64"/>
      <c r="C115" s="64"/>
      <c r="D115" s="64"/>
      <c r="E115" s="64"/>
      <c r="F115" s="64"/>
      <c r="G115" s="64"/>
      <c r="H115" s="64"/>
      <c r="I115" s="64"/>
      <c r="J115" s="64"/>
      <c r="K115" s="64"/>
      <c r="L115" s="64"/>
      <c r="M115" s="64"/>
      <c r="N115" s="64"/>
      <c r="O115" s="64"/>
      <c r="P115" s="64"/>
      <c r="Q115" s="64"/>
      <c r="R115" s="64"/>
      <c r="S115" s="64"/>
      <c r="T115" s="64"/>
      <c r="U115" s="64"/>
      <c r="V115" s="64"/>
      <c r="W115" s="64"/>
      <c r="X115" s="64"/>
      <c r="Y115" s="64"/>
      <c r="Z115" s="64"/>
    </row>
    <row r="116" spans="1:26" hidden="1">
      <c r="A116" s="64"/>
      <c r="B116" s="64"/>
      <c r="C116" s="64"/>
      <c r="D116" s="64"/>
      <c r="E116" s="64"/>
      <c r="F116" s="64"/>
      <c r="G116" s="64"/>
      <c r="H116" s="64"/>
      <c r="I116" s="64"/>
      <c r="J116" s="64"/>
      <c r="K116" s="64"/>
      <c r="L116" s="64"/>
      <c r="M116" s="64"/>
      <c r="N116" s="64"/>
      <c r="O116" s="64"/>
      <c r="P116" s="64"/>
      <c r="Q116" s="64"/>
      <c r="R116" s="64"/>
      <c r="S116" s="64"/>
      <c r="T116" s="64"/>
      <c r="U116" s="64"/>
      <c r="V116" s="64"/>
      <c r="W116" s="64"/>
      <c r="X116" s="64"/>
      <c r="Y116" s="64"/>
      <c r="Z116" s="64"/>
    </row>
    <row r="117" spans="1:26" hidden="1">
      <c r="A117" s="64"/>
      <c r="B117" s="64"/>
      <c r="C117" s="64"/>
      <c r="D117" s="64"/>
      <c r="E117" s="64"/>
      <c r="F117" s="64"/>
      <c r="G117" s="64"/>
      <c r="H117" s="64"/>
      <c r="I117" s="64"/>
      <c r="J117" s="64"/>
      <c r="K117" s="64"/>
      <c r="L117" s="64"/>
      <c r="M117" s="64"/>
      <c r="N117" s="64"/>
      <c r="O117" s="64"/>
      <c r="P117" s="64"/>
      <c r="Q117" s="64"/>
      <c r="R117" s="64"/>
      <c r="S117" s="64"/>
      <c r="T117" s="64"/>
      <c r="U117" s="64"/>
      <c r="V117" s="64"/>
      <c r="W117" s="64"/>
      <c r="X117" s="64"/>
      <c r="Y117" s="64"/>
      <c r="Z117" s="64"/>
    </row>
    <row r="118" spans="1:26" hidden="1">
      <c r="A118" s="64"/>
    </row>
    <row r="119" spans="1:26" hidden="1">
      <c r="A119" s="64"/>
    </row>
  </sheetData>
  <sheetProtection algorithmName="SHA-512" hashValue="V5r6jdhNghkmHt2UMFJje5CjYYVJxkH2a5TDPcVqHHHoSqEfyzhbdMJTiGOLBQ41dIuS7LzltXKdccWDHyYueA==" saltValue="k8SB6Cww+xnfQcC0B2ohIg==" spinCount="100000" sheet="1" objects="1" scenarios="1"/>
  <mergeCells count="1">
    <mergeCell ref="A4:A5"/>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5BC838-E186-47E0-A9F4-9E70B0FE304D}">
  <sheetPr codeName="Hoja4"/>
  <dimension ref="B1:M21"/>
  <sheetViews>
    <sheetView workbookViewId="0">
      <selection activeCell="C3" sqref="C3"/>
    </sheetView>
  </sheetViews>
  <sheetFormatPr defaultColWidth="11.42578125" defaultRowHeight="14.45"/>
  <cols>
    <col min="2" max="2" width="33.140625" customWidth="1"/>
    <col min="3" max="8" width="12.85546875" customWidth="1"/>
    <col min="9" max="10" width="25.42578125" customWidth="1"/>
    <col min="12" max="12" width="12.85546875" customWidth="1"/>
  </cols>
  <sheetData>
    <row r="1" spans="2:13">
      <c r="F1" s="542" t="s">
        <v>523</v>
      </c>
      <c r="G1" s="542"/>
      <c r="H1" s="542"/>
      <c r="K1" s="543" t="s">
        <v>524</v>
      </c>
      <c r="L1" s="543"/>
      <c r="M1" s="543"/>
    </row>
    <row r="2" spans="2:13">
      <c r="C2" s="43" t="s">
        <v>525</v>
      </c>
      <c r="D2" s="43" t="s">
        <v>526</v>
      </c>
      <c r="E2" s="43" t="s">
        <v>527</v>
      </c>
      <c r="F2" s="43" t="s">
        <v>525</v>
      </c>
      <c r="G2" s="43" t="s">
        <v>526</v>
      </c>
      <c r="H2" s="43" t="s">
        <v>527</v>
      </c>
      <c r="K2" s="43" t="s">
        <v>525</v>
      </c>
      <c r="L2" s="43" t="s">
        <v>526</v>
      </c>
      <c r="M2" s="43" t="s">
        <v>527</v>
      </c>
    </row>
    <row r="3" spans="2:13">
      <c r="C3" s="42">
        <f>'2. Definamos '!C19</f>
        <v>0</v>
      </c>
      <c r="D3" s="42">
        <f>'2. Definamos '!D19</f>
        <v>0</v>
      </c>
      <c r="E3" s="42">
        <f>'2. Definamos '!E19</f>
        <v>0</v>
      </c>
      <c r="F3" s="2">
        <f>IF(C3=0,0,IF(SUM($C$3:$C$11)=0,"",_xlfn.RANK.EQ(C3,$C$3:$C$11,0)+COUNTIF($C$3:C3,C3)-1))</f>
        <v>0</v>
      </c>
      <c r="G3" s="2">
        <f>IF(D3=0,0,IF(SUM($D$3:$D$11)=0,"",_xlfn.RANK.EQ(D3,$D$3:$D$11,0)+(COUNTIF($D$3:D3, D3) - 1)))</f>
        <v>0</v>
      </c>
      <c r="H3" s="2">
        <f>IF(E3=0,0,IF(SUM($E$3:$E$11)=0,"",_xlfn.RANK.EQ(E3,$E$3:$E$11,0)+(COUNTIF($E$3:E3, E3) - 1)))</f>
        <v>0</v>
      </c>
      <c r="I3" s="37" t="s">
        <v>528</v>
      </c>
      <c r="J3" s="40" t="s">
        <v>529</v>
      </c>
      <c r="K3" s="74" t="str">
        <f>IFERROR(VLOOKUP(1,F3:I11,4,FALSE),"")</f>
        <v/>
      </c>
      <c r="L3" s="2" t="str">
        <f>IFERROR(VLOOKUP(1,G3:I11,3,FALSE),"")</f>
        <v/>
      </c>
      <c r="M3" s="2" t="str">
        <f>IFERROR(VLOOKUP(1,H3:I11,2,FALSE),"")</f>
        <v/>
      </c>
    </row>
    <row r="4" spans="2:13">
      <c r="C4" s="42">
        <f>'2. Definamos '!C27</f>
        <v>0</v>
      </c>
      <c r="D4" s="42">
        <f>'2. Definamos '!D27</f>
        <v>0</v>
      </c>
      <c r="E4" s="42">
        <f>'2. Definamos '!E27</f>
        <v>0</v>
      </c>
      <c r="F4" s="2">
        <f>IF(C4=0,0,IF(SUM($C$3:$C$11)=0,"",_xlfn.RANK.EQ(C4,$C$3:$C$11,0)+COUNTIF($C$3:C4,C4)-1))</f>
        <v>0</v>
      </c>
      <c r="G4" s="2">
        <f>IF(D4=0,0,IF(SUM($D$3:$D$11)=0,"",_xlfn.RANK.EQ(D4,$D$3:$D$11,0)+(COUNTIF($D$3:D4, D4) - 1)))</f>
        <v>0</v>
      </c>
      <c r="H4" s="2">
        <f>IF(E4=0,0,IF(SUM($E$3:$E$11)=0,"",_xlfn.RANK.EQ(E4,$E$3:$E$11,0)+(COUNTIF($E$3:E4, E4) - 1)))</f>
        <v>0</v>
      </c>
      <c r="I4" s="37" t="s">
        <v>530</v>
      </c>
      <c r="J4" s="40" t="s">
        <v>529</v>
      </c>
      <c r="K4" s="74" t="str">
        <f>IFERROR(VLOOKUP(2,F3:I11,4,FALSE),"")</f>
        <v/>
      </c>
      <c r="L4" s="2" t="str">
        <f>IFERROR(VLOOKUP(2,G3:I11,3,FALSE),"")</f>
        <v/>
      </c>
      <c r="M4" s="2" t="str">
        <f>IFERROR(VLOOKUP(2,H3:I11,2,FALSE),"")</f>
        <v/>
      </c>
    </row>
    <row r="5" spans="2:13">
      <c r="C5" s="36">
        <f>'2. Definamos '!C33</f>
        <v>0</v>
      </c>
      <c r="D5" s="36">
        <f>'2. Definamos '!D33</f>
        <v>0</v>
      </c>
      <c r="E5" s="36">
        <f>'2. Definamos '!E33</f>
        <v>0</v>
      </c>
      <c r="F5" s="2">
        <f>IF(C5=0,0,IF(SUM($C$3:$C$11)=0,"",_xlfn.RANK.EQ(C5,$C$3:$C$11,0)+COUNTIF($C$3:C5,C5)-1))</f>
        <v>0</v>
      </c>
      <c r="G5" s="2">
        <f>IF(D5=0,0,IF(SUM($D$3:$D$11)=0,"",_xlfn.RANK.EQ(D5,$D$3:$D$11,0)+(COUNTIF($D$3:D5, D5) - 1)))</f>
        <v>0</v>
      </c>
      <c r="H5" s="2">
        <f>IF(E5=0,0,IF(SUM($E$3:$E$11)=0,"",_xlfn.RANK.EQ(E5,$E$3:$E$11,0)+(COUNTIF($E$3:E5, E5) - 1)))</f>
        <v>0</v>
      </c>
      <c r="I5" s="37" t="s">
        <v>531</v>
      </c>
      <c r="J5" s="40" t="s">
        <v>529</v>
      </c>
      <c r="K5" s="74" t="str">
        <f>IFERROR(VLOOKUP(3,F3:I11,4,FALSE),"")</f>
        <v/>
      </c>
      <c r="L5" s="2" t="str">
        <f>IFERROR(VLOOKUP(3,G3:I11,3,FALSE),"")</f>
        <v/>
      </c>
      <c r="M5" s="2" t="str">
        <f>IFERROR(VLOOKUP(3,H3:I11,2,FALSE),"")</f>
        <v/>
      </c>
    </row>
    <row r="6" spans="2:13">
      <c r="C6" s="42">
        <f>'2. Definamos '!C40</f>
        <v>0</v>
      </c>
      <c r="D6" s="42">
        <f>'2. Definamos '!D40</f>
        <v>0</v>
      </c>
      <c r="E6" s="42">
        <f>'2. Definamos '!E40</f>
        <v>0</v>
      </c>
      <c r="F6" s="2">
        <f>IF(C6=0,0,IF(SUM($C$3:$C$11)=0,"",_xlfn.RANK.EQ(C6,$C$3:$C$11,0)+COUNTIF($C$3:C6,C6)-1))</f>
        <v>0</v>
      </c>
      <c r="G6" s="2">
        <f>IF(D6=0,0,IF(SUM($D$3:$D$11)=0,"",_xlfn.RANK.EQ(D6,$D$3:$D$11,0)+(COUNTIF($D$3:D6, D6) - 1)))</f>
        <v>0</v>
      </c>
      <c r="H6" s="2">
        <f>IF(E6=0,0,IF(SUM($E$3:$E$11)=0,"",_xlfn.RANK.EQ(E6,$E$3:$E$11,0)+(COUNTIF($E$3:E6, E6) - 1)))</f>
        <v>0</v>
      </c>
      <c r="I6" s="40" t="s">
        <v>532</v>
      </c>
      <c r="J6" s="40" t="s">
        <v>529</v>
      </c>
    </row>
    <row r="7" spans="2:13">
      <c r="C7" s="36">
        <f>'2. Definamos '!C46</f>
        <v>0</v>
      </c>
      <c r="D7" s="36"/>
      <c r="E7" s="36"/>
      <c r="F7" s="2">
        <f>IF(C7=0,0,IF(SUM($C$3:$C$11)=0,"",_xlfn.RANK.EQ(C7,$C$3:$C$11,0)+COUNTIF($C$3:C7,C7)-1))</f>
        <v>0</v>
      </c>
      <c r="G7" s="2">
        <f>IF(D7=0,0,IF(SUM($D$3:$D$11)=0,"",_xlfn.RANK.EQ(D7,$D$3:$D$11,0)+(COUNTIF($D$3:D7, D7) - 1)))</f>
        <v>0</v>
      </c>
      <c r="H7" s="2">
        <f>IF(E7=0,0,IF(SUM($E$3:$E$11)=0,"",_xlfn.RANK.EQ(E7,$E$3:$E$11,0)+(COUNTIF($E$3:E7, E7) - 1)))</f>
        <v>0</v>
      </c>
      <c r="I7" s="40" t="s">
        <v>338</v>
      </c>
      <c r="J7" s="40" t="s">
        <v>533</v>
      </c>
    </row>
    <row r="8" spans="2:13">
      <c r="C8" s="36">
        <f>'2. Definamos '!C54</f>
        <v>0</v>
      </c>
      <c r="D8" s="36">
        <f>'2. Definamos '!D54</f>
        <v>0</v>
      </c>
      <c r="E8" s="36">
        <f>'2. Definamos '!E54</f>
        <v>0</v>
      </c>
      <c r="F8" s="2">
        <f>IF(C8=0,0,IF(SUM($C$3:$C$11)=0,"",_xlfn.RANK.EQ(C8,$C$3:$C$11,0)+COUNTIF($C$3:C8,C8)-1))</f>
        <v>0</v>
      </c>
      <c r="G8" s="2">
        <f>IF(D8=0,0,IF(SUM($D$3:$D$11)=0,"",_xlfn.RANK.EQ(D8,$D$3:$D$11,0)+(COUNTIF($D$3:D8, D8) - 1)))</f>
        <v>0</v>
      </c>
      <c r="H8" s="2">
        <f>IF(E8=0,0,IF(SUM($E$3:$E$11)=0,"",_xlfn.RANK.EQ(E8,$E$3:$E$11,0)+(COUNTIF($E$3:E8, E8) - 1)))</f>
        <v>0</v>
      </c>
      <c r="I8" s="40" t="s">
        <v>534</v>
      </c>
      <c r="J8" s="40" t="s">
        <v>533</v>
      </c>
    </row>
    <row r="9" spans="2:13">
      <c r="C9" s="36">
        <f>'2. Definamos '!C59</f>
        <v>0</v>
      </c>
      <c r="D9" s="36">
        <f>'2. Definamos '!D59</f>
        <v>0</v>
      </c>
      <c r="E9" s="36">
        <f>'2. Definamos '!E59</f>
        <v>0</v>
      </c>
      <c r="F9" s="2">
        <f>IF(C9=0,0,IF(SUM($C$3:$C$11)=0,"",_xlfn.RANK.EQ(C9,$C$3:$C$11,0)+COUNTIF($C$3:C9,C9)-1))</f>
        <v>0</v>
      </c>
      <c r="G9" s="2">
        <f>IF(D9=0,0,IF(SUM($D$3:$D$11)=0,"",_xlfn.RANK.EQ(D9,$D$3:$D$11,0)+(COUNTIF($D$3:D9, D9) - 1)))</f>
        <v>0</v>
      </c>
      <c r="H9" s="2">
        <f>IF(E9=0,0,IF(SUM($E$3:$E$11)=0,"",_xlfn.RANK.EQ(E9,$E$3:$E$11,0)+(COUNTIF($E$3:E9, E9) - 1)))</f>
        <v>0</v>
      </c>
      <c r="I9" s="40" t="s">
        <v>535</v>
      </c>
      <c r="J9" s="40" t="s">
        <v>533</v>
      </c>
    </row>
    <row r="10" spans="2:13">
      <c r="C10" s="36">
        <f>'2. Definamos '!C65</f>
        <v>0</v>
      </c>
      <c r="D10" s="36">
        <f>'2. Definamos '!D65</f>
        <v>0</v>
      </c>
      <c r="E10" s="36">
        <f>'2. Definamos '!E65</f>
        <v>0</v>
      </c>
      <c r="F10" s="2">
        <f>IF(C10=0,0,IF(SUM($C$3:$C$11)=0,"",_xlfn.RANK.EQ(C10,$C$3:$C$11,0)+COUNTIF($C$3:C10,C10)-1))</f>
        <v>0</v>
      </c>
      <c r="G10" s="2">
        <f>IF(D10=0,0,IF(SUM($D$3:$D$11)=0,"",_xlfn.RANK.EQ(D10,$D$3:$D$11,0)+(COUNTIF($D$3:D10, D10) - 1)))</f>
        <v>0</v>
      </c>
      <c r="H10" s="2">
        <f>IF(E10=0,0,IF(SUM($E$3:$E$11)=0,"",_xlfn.RANK.EQ(E10,$E$3:$E$11,0)+(COUNTIF($E$3:E10, E10) - 1)))</f>
        <v>0</v>
      </c>
      <c r="I10" s="40" t="s">
        <v>536</v>
      </c>
      <c r="J10" s="40" t="s">
        <v>537</v>
      </c>
    </row>
    <row r="11" spans="2:13" ht="14.85" customHeight="1">
      <c r="C11" s="36">
        <f>'2. Definamos '!C71</f>
        <v>0</v>
      </c>
      <c r="D11" s="36">
        <f>'2. Definamos '!D71</f>
        <v>0</v>
      </c>
      <c r="E11" s="36">
        <f>'2. Definamos '!E71</f>
        <v>0</v>
      </c>
      <c r="F11" s="2">
        <f>IF(C11=0,0,IF(SUM($C$3:$C$11)=0,"",_xlfn.RANK.EQ(C11,$C$3:$C$11,0)+COUNTIF($C$3:C11,C11)-1))</f>
        <v>0</v>
      </c>
      <c r="G11" s="2">
        <f>IF(D11=0,0,IF(SUM($D$3:$D$11)=0,"",_xlfn.RANK.EQ(D11,$D$3:$D$11,0)+(COUNTIF($D$3:D11, D11) - 1)))</f>
        <v>0</v>
      </c>
      <c r="H11" s="2">
        <f>IF(E11=0,0,IF(SUM($E$3:$E$11)=0,"",_xlfn.RANK.EQ(E11,$E$3:$E$11,0)+(COUNTIF($E$3:E11, E11) - 1)))</f>
        <v>0</v>
      </c>
      <c r="I11" s="41" t="s">
        <v>538</v>
      </c>
      <c r="J11" s="40" t="s">
        <v>537</v>
      </c>
    </row>
    <row r="12" spans="2:13">
      <c r="B12" s="4"/>
      <c r="C12" s="44">
        <f>IF(SUM(C3:C11)=0,0,VLOOKUP(MAX(C3:C11),C3:E11,4,FALSE))</f>
        <v>0</v>
      </c>
      <c r="D12" s="44">
        <f>IF(SUM(D3:D11)=0,0,VLOOKUP(MAX(D3:D11),D3:E11,3,FALSE))</f>
        <v>0</v>
      </c>
      <c r="E12" s="44">
        <f>IF(SUM(E3:E11)=0,0,VLOOKUP(MAX(E3:E11),E3:E11,2,FALSE))</f>
        <v>0</v>
      </c>
    </row>
    <row r="13" spans="2:13">
      <c r="B13" s="4"/>
      <c r="F13" s="39">
        <f>COUNTIF($C$3:C3,C3)-1</f>
        <v>0</v>
      </c>
    </row>
    <row r="14" spans="2:13">
      <c r="B14" s="4"/>
      <c r="F14" s="39">
        <f>COUNTIF($C$3:C4,C4)-1</f>
        <v>1</v>
      </c>
    </row>
    <row r="15" spans="2:13">
      <c r="B15" s="4"/>
      <c r="F15" s="39">
        <f>COUNTIF($C$3:C5,C5)-1</f>
        <v>2</v>
      </c>
    </row>
    <row r="16" spans="2:13">
      <c r="B16" s="4"/>
      <c r="C16">
        <f>IF(SUM(C3:C11)=0,0,VLOOKUP(MAX(C3:C11),C3:E11,4,FALSE))</f>
        <v>0</v>
      </c>
      <c r="F16" s="39">
        <f>COUNTIF($C$3:C6,C6)-1</f>
        <v>3</v>
      </c>
    </row>
    <row r="17" spans="2:8">
      <c r="B17" s="4"/>
      <c r="F17" s="39">
        <f>COUNTIF($C$3:C7,C7)-1</f>
        <v>4</v>
      </c>
    </row>
    <row r="18" spans="2:8">
      <c r="F18" s="39">
        <f>COUNTIF($C$3:C8,C8)-1</f>
        <v>5</v>
      </c>
      <c r="H18">
        <f>D11+ROW(D11)/1000</f>
        <v>1.0999999999999999E-2</v>
      </c>
    </row>
    <row r="19" spans="2:8">
      <c r="F19" s="39">
        <f>COUNTIF($C$3:C9,C9)-1</f>
        <v>6</v>
      </c>
    </row>
    <row r="20" spans="2:8">
      <c r="F20" s="39">
        <f>COUNTIF($C$3:C10,C10)-1</f>
        <v>7</v>
      </c>
    </row>
    <row r="21" spans="2:8">
      <c r="F21" s="39">
        <f>COUNTIF($C$3:C11,C11)-1</f>
        <v>8</v>
      </c>
    </row>
  </sheetData>
  <mergeCells count="2">
    <mergeCell ref="F1:H1"/>
    <mergeCell ref="K1:M1"/>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93AA1-D195-467F-A819-F3DF0AB301D9}">
  <sheetPr codeName="Hoja3"/>
  <dimension ref="A2:R18"/>
  <sheetViews>
    <sheetView zoomScale="80" zoomScaleNormal="200" workbookViewId="0">
      <selection activeCell="N5" sqref="N5"/>
    </sheetView>
  </sheetViews>
  <sheetFormatPr defaultColWidth="11.42578125" defaultRowHeight="14.45"/>
  <cols>
    <col min="1" max="1" width="14" customWidth="1"/>
    <col min="3" max="3" width="80.42578125" customWidth="1"/>
    <col min="8" max="8" width="11.42578125" customWidth="1"/>
    <col min="10" max="10" width="11.42578125" customWidth="1"/>
    <col min="12" max="12" width="11.42578125" customWidth="1"/>
    <col min="14" max="14" width="11.42578125" customWidth="1"/>
    <col min="16" max="16" width="11.42578125" customWidth="1"/>
  </cols>
  <sheetData>
    <row r="2" spans="1:18" ht="57.95">
      <c r="A2" s="546" t="s">
        <v>4</v>
      </c>
      <c r="B2" s="50" t="s">
        <v>539</v>
      </c>
      <c r="C2" s="4" t="s">
        <v>540</v>
      </c>
      <c r="F2" s="55"/>
      <c r="G2" s="52" t="s">
        <v>541</v>
      </c>
      <c r="H2" s="52"/>
      <c r="I2" s="52" t="s">
        <v>542</v>
      </c>
      <c r="J2" s="52"/>
      <c r="K2" s="52" t="s">
        <v>543</v>
      </c>
      <c r="L2" s="52"/>
      <c r="M2" s="52" t="s">
        <v>544</v>
      </c>
      <c r="N2" s="52"/>
      <c r="O2" s="52" t="s">
        <v>545</v>
      </c>
      <c r="P2" s="40"/>
      <c r="Q2" s="53" t="s">
        <v>546</v>
      </c>
      <c r="R2" s="52" t="s">
        <v>523</v>
      </c>
    </row>
    <row r="3" spans="1:18" ht="43.5">
      <c r="A3" s="546"/>
      <c r="B3" s="50" t="s">
        <v>547</v>
      </c>
      <c r="C3" s="3" t="s">
        <v>548</v>
      </c>
      <c r="F3" s="40" t="s">
        <v>549</v>
      </c>
      <c r="G3" s="2">
        <f>'1. Preparémonos'!D21</f>
        <v>0</v>
      </c>
      <c r="H3" s="2">
        <f>IF(AND(G3&gt;G4,G3&gt;G5),3,IF(AND(G3&gt;G4,G3&lt;G5),2,IF(AND(G3&lt;G4,G3&gt;G5),2,IF(AND(G3&lt;G4,G3&lt;G5),1,0))))</f>
        <v>0</v>
      </c>
      <c r="I3" s="2">
        <f>'1. Preparémonos'!D24</f>
        <v>0</v>
      </c>
      <c r="J3" s="2">
        <f>IF(AND(I3&gt;I4,I3&gt;I5),3,IF(AND(I3&gt;I4,I3&lt;I5),2,IF(AND(I3&lt;I4,I3&gt;I5),2,IF(AND(I3&lt;I4,I3&lt;I5),1,0))))</f>
        <v>0</v>
      </c>
      <c r="K3" s="2">
        <f>'1. Preparémonos'!D23</f>
        <v>0</v>
      </c>
      <c r="L3" s="2">
        <f>IF(AND(K3&gt;K4,K3&gt;K5),3,IF(AND(K3&gt;K4,K3&lt;K5),2,IF(AND(K3&lt;K4,K3&gt;K5),2,IF(AND(K3&lt;K4,K3&lt;K5),1,0))))</f>
        <v>0</v>
      </c>
      <c r="M3" s="2">
        <f>'1. Preparémonos'!D74</f>
        <v>0</v>
      </c>
      <c r="N3" s="2">
        <f>IF(AND(M3&gt;M4,M3&gt;M5),3,IF(AND(M3&gt;M4,M3&lt;M5),2,IF(AND(M3&lt;M4,M3&gt;M5),2,IF(AND(M3&lt;M4,M3&lt;M5),1,0))))</f>
        <v>0</v>
      </c>
      <c r="O3" s="54">
        <f>IFERROR(SUM('1. Preparémonos'!D78:D79)/Hoja2!I3,0)</f>
        <v>0</v>
      </c>
      <c r="P3" s="2">
        <f>IF(AND(O3&gt;O4,O3&gt;O5),3,IF(AND(O3&gt;O4,O3&lt;O5),2,IF(AND(O3&lt;O4,O3&gt;O5),2,IF(AND(O3&lt;O4,O3&lt;O5),1,0))))</f>
        <v>0</v>
      </c>
      <c r="Q3" s="2">
        <f>H3+J3+L3+N3+P3</f>
        <v>0</v>
      </c>
      <c r="R3" s="2" t="str">
        <f>IF(Q3=0," ",IF(SUM($Q$3:$Q$5)=0,"",_xlfn.RANK.EQ(Q3,$Q$3:$Q$5,0)))</f>
        <v xml:space="preserve"> </v>
      </c>
    </row>
    <row r="4" spans="1:18" ht="43.5">
      <c r="A4" s="546"/>
      <c r="B4" s="50" t="s">
        <v>550</v>
      </c>
      <c r="C4" s="3" t="s">
        <v>551</v>
      </c>
      <c r="F4" s="40" t="s">
        <v>552</v>
      </c>
      <c r="G4" s="2">
        <f>'1. Preparémonos'!H21</f>
        <v>0</v>
      </c>
      <c r="H4" s="2">
        <f>IF(AND(G4&gt;G3,G4&gt;G5),3,IF(AND(G4&gt;G3,G4&lt;G5),2,IF(AND(G4&lt;G3,G4&gt;G5),2,IF(AND(G4&lt;G3,G4&lt;G5),1,0))))</f>
        <v>0</v>
      </c>
      <c r="I4" s="2">
        <f>'1. Preparémonos'!H24</f>
        <v>0</v>
      </c>
      <c r="J4" s="2">
        <f>IF(AND(I4&gt;I3,I4&gt;I5),3,IF(AND(I4&gt;I3,I4&lt;I5),2,IF(AND(I4&lt;I3,I4&gt;I5),2,IF(AND(I4&lt;I3,I4&lt;I5),1,0))))</f>
        <v>0</v>
      </c>
      <c r="K4" s="2">
        <f>'1. Preparémonos'!H23</f>
        <v>0</v>
      </c>
      <c r="L4" s="2">
        <f>IF(AND(K4&gt;K3,K4&gt;K5),3,IF(AND(K4&gt;K3,K4&lt;K5),2,IF(AND(K4&lt;K3,K4&gt;K5),2,IF(AND(K4&lt;K3,K4&lt;K5),1,0))))</f>
        <v>0</v>
      </c>
      <c r="M4" s="2">
        <f>'1. Preparémonos'!H74</f>
        <v>0</v>
      </c>
      <c r="N4" s="2">
        <f>IF(AND(M4&gt;M3,M4&gt;M5),3,IF(AND(M4&gt;M3,M4&lt;M5),2,IF(AND(M4&lt;M3,M4&gt;M5),2,IF(AND(M4&lt;M3,M4&lt;M5),1,0))))</f>
        <v>0</v>
      </c>
      <c r="O4" s="54">
        <f>IFERROR(SUM('1. Preparémonos'!H78:H79)/Hoja2!I4,0)</f>
        <v>0</v>
      </c>
      <c r="P4" s="2">
        <f>IF(AND(O4&gt;O3,O4&gt;O5),3,IF(AND(O4&gt;O3,O4&lt;O5),2,IF(AND(O4&lt;O3,O4&gt;O5),2,IF(AND(O4&lt;O3,O4&lt;O5),1,0))))</f>
        <v>0</v>
      </c>
      <c r="Q4" s="2">
        <f t="shared" ref="Q4:Q5" si="0">H4+J4+L4+N4+P4</f>
        <v>0</v>
      </c>
      <c r="R4" s="2" t="str">
        <f>IF(Q4=0," ",IF(SUM($Q$3:$Q$5)=0,"",_xlfn.RANK.EQ(Q4,$Q$3:$Q$5,0)))</f>
        <v xml:space="preserve"> </v>
      </c>
    </row>
    <row r="5" spans="1:18" ht="57.95">
      <c r="A5" s="546"/>
      <c r="B5" s="50" t="s">
        <v>553</v>
      </c>
      <c r="C5" s="3" t="s">
        <v>554</v>
      </c>
      <c r="F5" s="40" t="s">
        <v>555</v>
      </c>
      <c r="G5" s="2">
        <f>'1. Preparémonos'!L21</f>
        <v>0</v>
      </c>
      <c r="H5" s="2">
        <f>IF(AND(G5&gt;G3,G5&gt;G4),3,IF(AND(G5&gt;G3,G5&lt;G4),2,IF(AND(G5&lt;G3,G5&gt;G4),2,IF(AND(G5&lt;G3,G5&lt;G4),1,0))))</f>
        <v>0</v>
      </c>
      <c r="I5" s="2">
        <f>'1. Preparémonos'!L24</f>
        <v>0</v>
      </c>
      <c r="J5" s="2">
        <f>IF(AND(I5&gt;I3,I5&gt;I4),3,IF(AND(I5&gt;I3,I5&lt;I4),2,IF(AND(I5&lt;I3,I5&gt;I4),2,IF(AND(I5&lt;I3,I5&lt;I4),1,0))))</f>
        <v>0</v>
      </c>
      <c r="K5" s="2">
        <f>'1. Preparémonos'!L23</f>
        <v>0</v>
      </c>
      <c r="L5" s="2">
        <f>IF(AND(K5&gt;K3,K5&gt;K4),3,IF(AND(K5&gt;K3,K5&lt;K4),2,IF(AND(K5&lt;K3,K5&gt;K4),2,IF(AND(K5&lt;K3,K5&lt;K4),1,0))))</f>
        <v>0</v>
      </c>
      <c r="M5" s="2">
        <f>'1. Preparémonos'!L74</f>
        <v>0</v>
      </c>
      <c r="N5" s="2">
        <f>IF(AND(M5&gt;M3,M5&gt;M4),3,IF(AND(M5&gt;M3,M5&lt;M4),2,IF(AND(M5&lt;M3,M5&gt;M4),2,IF(AND(M5&lt;M3,M5&lt;M4),1,0))))</f>
        <v>0</v>
      </c>
      <c r="O5" s="54">
        <f>IFERROR(SUM('1. Preparémonos'!L78:L79)/Hoja2!I5,0)</f>
        <v>0</v>
      </c>
      <c r="P5" s="2">
        <f>IF(AND(O5&gt;O3,O5&gt;O4),3,IF(AND(O5&gt;O3,O5&lt;O4),2,IF(AND(O5&lt;O3,O5&gt;O4),2,IF(AND(O5&lt;O3,O5&lt;O4),1,0))))</f>
        <v>0</v>
      </c>
      <c r="Q5" s="2">
        <f t="shared" si="0"/>
        <v>0</v>
      </c>
      <c r="R5" s="2" t="str">
        <f>IF(Q5=0," ",IF(SUM($Q$3:$Q$5)=0,"",_xlfn.RANK.EQ(Q5,$Q$3:$Q$5,0)))</f>
        <v xml:space="preserve"> </v>
      </c>
    </row>
    <row r="6" spans="1:18">
      <c r="B6" s="18"/>
    </row>
    <row r="7" spans="1:18" ht="43.5">
      <c r="A7" s="546" t="s">
        <v>556</v>
      </c>
      <c r="B7" s="50" t="s">
        <v>557</v>
      </c>
      <c r="C7" s="4" t="s">
        <v>558</v>
      </c>
    </row>
    <row r="8" spans="1:18" ht="57.95">
      <c r="A8" s="546"/>
      <c r="B8" s="50" t="s">
        <v>559</v>
      </c>
      <c r="C8" s="4" t="s">
        <v>560</v>
      </c>
    </row>
    <row r="9" spans="1:18" ht="43.5">
      <c r="A9" s="546"/>
      <c r="B9" s="50" t="s">
        <v>561</v>
      </c>
      <c r="C9" s="3" t="s">
        <v>562</v>
      </c>
    </row>
    <row r="10" spans="1:18">
      <c r="B10" s="18"/>
    </row>
    <row r="11" spans="1:18" ht="43.5">
      <c r="A11" s="546" t="s">
        <v>8</v>
      </c>
      <c r="B11" s="50" t="s">
        <v>563</v>
      </c>
      <c r="C11" s="4" t="s">
        <v>564</v>
      </c>
    </row>
    <row r="12" spans="1:18" ht="43.5">
      <c r="A12" s="546"/>
      <c r="B12" s="50" t="s">
        <v>565</v>
      </c>
      <c r="C12" s="4" t="s">
        <v>566</v>
      </c>
    </row>
    <row r="14" spans="1:18" ht="43.5">
      <c r="A14" s="546" t="s">
        <v>8</v>
      </c>
      <c r="B14" s="50" t="s">
        <v>563</v>
      </c>
      <c r="C14" s="4" t="s">
        <v>567</v>
      </c>
    </row>
    <row r="15" spans="1:18" ht="29.1">
      <c r="A15" s="546"/>
      <c r="B15" s="50" t="s">
        <v>565</v>
      </c>
      <c r="C15" s="4" t="s">
        <v>568</v>
      </c>
    </row>
    <row r="17" spans="1:3" ht="49.35" customHeight="1">
      <c r="A17" s="544" t="s">
        <v>569</v>
      </c>
      <c r="B17" s="50" t="s">
        <v>563</v>
      </c>
      <c r="C17" s="1" t="s">
        <v>570</v>
      </c>
    </row>
    <row r="18" spans="1:3" ht="43.5">
      <c r="A18" s="545"/>
      <c r="B18" s="50" t="s">
        <v>565</v>
      </c>
      <c r="C18" s="1" t="s">
        <v>571</v>
      </c>
    </row>
  </sheetData>
  <mergeCells count="5">
    <mergeCell ref="A17:A18"/>
    <mergeCell ref="A2:A5"/>
    <mergeCell ref="A7:A9"/>
    <mergeCell ref="A11:A12"/>
    <mergeCell ref="A14:A15"/>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7D893-1E5A-487C-9FB2-0D6F2829E892}">
  <sheetPr>
    <tabColor rgb="FFD0F1EF"/>
  </sheetPr>
  <dimension ref="A1:T74"/>
  <sheetViews>
    <sheetView showGridLines="0" topLeftCell="A45" zoomScale="48" zoomScaleNormal="114"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3" width="11.42578125" customWidth="1"/>
    <col min="14" max="20" width="0" hidden="1" customWidth="1"/>
    <col min="21"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254</v>
      </c>
      <c r="E6" s="161"/>
      <c r="F6" s="61"/>
      <c r="G6" s="61"/>
      <c r="H6" s="61"/>
      <c r="I6" s="61"/>
      <c r="J6" s="61"/>
      <c r="K6" s="61"/>
      <c r="L6" s="62"/>
    </row>
    <row r="7" spans="2:18" ht="15" thickBot="1"/>
    <row r="8" spans="2:18" ht="17.100000000000001" customHeight="1" thickBot="1">
      <c r="B8" s="406" t="s">
        <v>190</v>
      </c>
      <c r="C8" s="407"/>
      <c r="D8" s="337" t="s">
        <v>191</v>
      </c>
      <c r="E8" s="337"/>
      <c r="F8" s="337"/>
      <c r="G8" s="337"/>
      <c r="H8" s="337"/>
      <c r="I8" s="337"/>
      <c r="J8" s="337"/>
      <c r="K8" s="337"/>
      <c r="L8" s="338"/>
    </row>
    <row r="9" spans="2:18" ht="65.099999999999994" customHeight="1" thickBot="1">
      <c r="B9" s="408" t="s">
        <v>255</v>
      </c>
      <c r="C9" s="409"/>
      <c r="D9" s="410" t="s">
        <v>256</v>
      </c>
      <c r="E9" s="410"/>
      <c r="F9" s="410"/>
      <c r="G9" s="410"/>
      <c r="H9" s="410"/>
      <c r="I9" s="410"/>
      <c r="J9" s="410"/>
      <c r="K9" s="410"/>
      <c r="L9" s="411"/>
    </row>
    <row r="10" spans="2:18" ht="23.1" customHeight="1" thickBot="1">
      <c r="B10" s="412" t="s">
        <v>194</v>
      </c>
      <c r="C10" s="413"/>
      <c r="D10" s="414">
        <f>COUNTIF(J13:J42,"SI")/COUNTIF(I13:I42,1)</f>
        <v>0</v>
      </c>
      <c r="E10" s="348"/>
      <c r="F10" s="348"/>
      <c r="G10" s="348"/>
      <c r="H10" s="348"/>
      <c r="I10" s="348"/>
      <c r="J10" s="348"/>
      <c r="K10" s="348"/>
      <c r="L10" s="349"/>
      <c r="M10" s="65">
        <f>D10</f>
        <v>0</v>
      </c>
    </row>
    <row r="11" spans="2:18" ht="8.1" customHeight="1" thickBot="1">
      <c r="B11" s="359"/>
      <c r="C11" s="359"/>
      <c r="D11" s="359"/>
      <c r="E11" s="359"/>
      <c r="F11" s="359"/>
      <c r="G11" s="359"/>
      <c r="H11" s="359"/>
      <c r="I11" s="359"/>
      <c r="J11" s="359"/>
      <c r="K11" s="359"/>
      <c r="L11" s="359"/>
    </row>
    <row r="12" spans="2:18" ht="15" customHeight="1" thickBot="1">
      <c r="B12" s="403" t="s">
        <v>195</v>
      </c>
      <c r="C12" s="404"/>
      <c r="D12" s="404"/>
      <c r="E12" s="404"/>
      <c r="F12" s="404"/>
      <c r="G12" s="404"/>
      <c r="H12" s="405"/>
      <c r="I12" s="71"/>
      <c r="J12" s="71"/>
      <c r="K12" s="45" t="s">
        <v>196</v>
      </c>
      <c r="L12" s="46" t="s">
        <v>197</v>
      </c>
    </row>
    <row r="13" spans="2:18" ht="16.350000000000001" customHeight="1">
      <c r="B13" s="350" t="s">
        <v>198</v>
      </c>
      <c r="C13" s="351"/>
      <c r="D13" s="415" t="s">
        <v>201</v>
      </c>
      <c r="E13" s="415"/>
      <c r="F13" s="415"/>
      <c r="G13" s="415"/>
      <c r="H13" s="415"/>
      <c r="I13" s="218">
        <f t="shared" ref="I13:I42" si="0">IF(D13&lt;&gt;"",IF(OR(K13="NO",K13="SI",K13="Seleccione"),1,0),0)</f>
        <v>1</v>
      </c>
      <c r="J13" s="206" t="str">
        <f t="shared" ref="J13:J42" si="1">IF(D13="",0,K13)</f>
        <v>Seleccione</v>
      </c>
      <c r="K13" s="225" t="s">
        <v>5</v>
      </c>
      <c r="L13" s="33"/>
    </row>
    <row r="14" spans="2:18" ht="16.350000000000001" customHeight="1">
      <c r="B14" s="352"/>
      <c r="C14" s="353"/>
      <c r="D14" s="416" t="s">
        <v>202</v>
      </c>
      <c r="E14" s="416"/>
      <c r="F14" s="416"/>
      <c r="G14" s="416"/>
      <c r="H14" s="416"/>
      <c r="I14" s="219">
        <f t="shared" si="0"/>
        <v>1</v>
      </c>
      <c r="J14" s="206" t="str">
        <f t="shared" si="1"/>
        <v>Seleccione</v>
      </c>
      <c r="K14" s="223" t="s">
        <v>5</v>
      </c>
      <c r="L14" s="34"/>
    </row>
    <row r="15" spans="2:18" ht="16.350000000000001" customHeight="1">
      <c r="B15" s="352"/>
      <c r="C15" s="353"/>
      <c r="D15" s="417" t="s">
        <v>204</v>
      </c>
      <c r="E15" s="417"/>
      <c r="F15" s="417"/>
      <c r="G15" s="417"/>
      <c r="H15" s="417"/>
      <c r="I15" s="219">
        <f t="shared" si="0"/>
        <v>1</v>
      </c>
      <c r="J15" s="206" t="str">
        <f t="shared" si="1"/>
        <v>Seleccione</v>
      </c>
      <c r="K15" s="223" t="s">
        <v>5</v>
      </c>
      <c r="L15" s="34"/>
    </row>
    <row r="16" spans="2:18" ht="16.350000000000001" customHeight="1">
      <c r="B16" s="352"/>
      <c r="C16" s="353"/>
      <c r="D16" s="416" t="s">
        <v>257</v>
      </c>
      <c r="E16" s="416"/>
      <c r="F16" s="416"/>
      <c r="G16" s="416"/>
      <c r="H16" s="416"/>
      <c r="I16" s="219">
        <f t="shared" si="0"/>
        <v>1</v>
      </c>
      <c r="J16" s="206" t="str">
        <f t="shared" si="1"/>
        <v>Seleccione</v>
      </c>
      <c r="K16" s="223" t="s">
        <v>5</v>
      </c>
      <c r="L16" s="34"/>
    </row>
    <row r="17" spans="2:12" ht="15.6" customHeight="1">
      <c r="B17" s="352"/>
      <c r="C17" s="353"/>
      <c r="D17" s="416" t="s">
        <v>203</v>
      </c>
      <c r="E17" s="416"/>
      <c r="F17" s="416"/>
      <c r="G17" s="416"/>
      <c r="H17" s="416"/>
      <c r="I17" s="219">
        <f t="shared" si="0"/>
        <v>1</v>
      </c>
      <c r="J17" s="206" t="str">
        <f t="shared" si="1"/>
        <v>Seleccione</v>
      </c>
      <c r="K17" s="223" t="s">
        <v>5</v>
      </c>
      <c r="L17" s="34"/>
    </row>
    <row r="18" spans="2:12" ht="15.6" customHeight="1">
      <c r="B18" s="352"/>
      <c r="C18" s="353"/>
      <c r="D18" s="416" t="s">
        <v>205</v>
      </c>
      <c r="E18" s="416"/>
      <c r="F18" s="416"/>
      <c r="G18" s="416"/>
      <c r="H18" s="416"/>
      <c r="I18" s="219">
        <f t="shared" si="0"/>
        <v>1</v>
      </c>
      <c r="J18" s="206" t="str">
        <f t="shared" si="1"/>
        <v>Seleccione</v>
      </c>
      <c r="K18" s="223" t="s">
        <v>5</v>
      </c>
      <c r="L18" s="34"/>
    </row>
    <row r="19" spans="2:12" ht="15.6" customHeight="1">
      <c r="B19" s="352"/>
      <c r="C19" s="353"/>
      <c r="D19" s="420"/>
      <c r="E19" s="421"/>
      <c r="F19" s="421"/>
      <c r="G19" s="421"/>
      <c r="H19" s="422"/>
      <c r="I19" s="219">
        <f t="shared" si="0"/>
        <v>0</v>
      </c>
      <c r="J19" s="206">
        <f t="shared" si="1"/>
        <v>0</v>
      </c>
      <c r="K19" s="223" t="s">
        <v>5</v>
      </c>
      <c r="L19" s="34"/>
    </row>
    <row r="20" spans="2:12" ht="15.6" customHeight="1">
      <c r="B20" s="352"/>
      <c r="C20" s="353"/>
      <c r="D20" s="420"/>
      <c r="E20" s="421"/>
      <c r="F20" s="421"/>
      <c r="G20" s="421"/>
      <c r="H20" s="422"/>
      <c r="I20" s="219">
        <f t="shared" si="0"/>
        <v>0</v>
      </c>
      <c r="J20" s="206">
        <f t="shared" si="1"/>
        <v>0</v>
      </c>
      <c r="K20" s="223" t="s">
        <v>5</v>
      </c>
      <c r="L20" s="34"/>
    </row>
    <row r="21" spans="2:12" ht="15.6" customHeight="1">
      <c r="B21" s="352"/>
      <c r="C21" s="353"/>
      <c r="D21" s="420"/>
      <c r="E21" s="421"/>
      <c r="F21" s="421"/>
      <c r="G21" s="421"/>
      <c r="H21" s="422"/>
      <c r="I21" s="219">
        <f t="shared" si="0"/>
        <v>0</v>
      </c>
      <c r="J21" s="206">
        <f t="shared" si="1"/>
        <v>0</v>
      </c>
      <c r="K21" s="223" t="s">
        <v>5</v>
      </c>
      <c r="L21" s="34"/>
    </row>
    <row r="22" spans="2:12" ht="15.6" customHeight="1">
      <c r="B22" s="352"/>
      <c r="C22" s="353"/>
      <c r="D22" s="418"/>
      <c r="E22" s="418"/>
      <c r="F22" s="418"/>
      <c r="G22" s="418"/>
      <c r="H22" s="418"/>
      <c r="I22" s="219">
        <f t="shared" si="0"/>
        <v>0</v>
      </c>
      <c r="J22" s="206">
        <f t="shared" si="1"/>
        <v>0</v>
      </c>
      <c r="K22" s="223" t="s">
        <v>5</v>
      </c>
      <c r="L22" s="34"/>
    </row>
    <row r="23" spans="2:12" ht="15.6" customHeight="1">
      <c r="B23" s="352"/>
      <c r="C23" s="353"/>
      <c r="D23" s="418"/>
      <c r="E23" s="418"/>
      <c r="F23" s="418"/>
      <c r="G23" s="418"/>
      <c r="H23" s="418"/>
      <c r="I23" s="219">
        <f t="shared" si="0"/>
        <v>0</v>
      </c>
      <c r="J23" s="206">
        <f t="shared" si="1"/>
        <v>0</v>
      </c>
      <c r="K23" s="223" t="s">
        <v>5</v>
      </c>
      <c r="L23" s="34"/>
    </row>
    <row r="24" spans="2:12" ht="15.6" customHeight="1" thickBot="1">
      <c r="B24" s="354"/>
      <c r="C24" s="355"/>
      <c r="D24" s="419"/>
      <c r="E24" s="419"/>
      <c r="F24" s="419"/>
      <c r="G24" s="419"/>
      <c r="H24" s="419"/>
      <c r="I24" s="220">
        <f t="shared" si="0"/>
        <v>0</v>
      </c>
      <c r="J24" s="206">
        <f t="shared" si="1"/>
        <v>0</v>
      </c>
      <c r="K24" s="224" t="s">
        <v>5</v>
      </c>
      <c r="L24" s="35"/>
    </row>
    <row r="25" spans="2:12" ht="16.350000000000001" customHeight="1">
      <c r="B25" s="350" t="s">
        <v>258</v>
      </c>
      <c r="C25" s="351"/>
      <c r="D25" s="415" t="s">
        <v>209</v>
      </c>
      <c r="E25" s="415"/>
      <c r="F25" s="415"/>
      <c r="G25" s="415"/>
      <c r="H25" s="415"/>
      <c r="I25" s="218">
        <f t="shared" si="0"/>
        <v>1</v>
      </c>
      <c r="J25" s="206" t="str">
        <f t="shared" si="1"/>
        <v>Seleccione</v>
      </c>
      <c r="K25" s="225" t="s">
        <v>5</v>
      </c>
      <c r="L25" s="33"/>
    </row>
    <row r="26" spans="2:12" ht="16.350000000000001" customHeight="1">
      <c r="B26" s="352"/>
      <c r="C26" s="353"/>
      <c r="D26" s="423" t="s">
        <v>259</v>
      </c>
      <c r="E26" s="423"/>
      <c r="F26" s="423"/>
      <c r="G26" s="423"/>
      <c r="H26" s="423"/>
      <c r="I26" s="219">
        <f t="shared" si="0"/>
        <v>1</v>
      </c>
      <c r="J26" s="206" t="str">
        <f t="shared" si="1"/>
        <v>Seleccione</v>
      </c>
      <c r="K26" s="223" t="s">
        <v>5</v>
      </c>
      <c r="L26" s="34"/>
    </row>
    <row r="27" spans="2:12" ht="15.6" customHeight="1">
      <c r="B27" s="352"/>
      <c r="C27" s="353"/>
      <c r="D27" s="357" t="s">
        <v>260</v>
      </c>
      <c r="E27" s="357"/>
      <c r="F27" s="357"/>
      <c r="G27" s="357"/>
      <c r="H27" s="357"/>
      <c r="I27" s="219">
        <f t="shared" si="0"/>
        <v>1</v>
      </c>
      <c r="J27" s="206" t="str">
        <f t="shared" si="1"/>
        <v>Seleccione</v>
      </c>
      <c r="K27" s="223" t="s">
        <v>5</v>
      </c>
      <c r="L27" s="34"/>
    </row>
    <row r="28" spans="2:12" ht="15.6" customHeight="1">
      <c r="B28" s="352"/>
      <c r="C28" s="353"/>
      <c r="D28" s="366"/>
      <c r="E28" s="366"/>
      <c r="F28" s="366"/>
      <c r="G28" s="366"/>
      <c r="H28" s="366"/>
      <c r="I28" s="219">
        <f t="shared" si="0"/>
        <v>0</v>
      </c>
      <c r="J28" s="206">
        <f t="shared" si="1"/>
        <v>0</v>
      </c>
      <c r="K28" s="223" t="s">
        <v>5</v>
      </c>
      <c r="L28" s="34"/>
    </row>
    <row r="29" spans="2:12" ht="16.350000000000001" customHeight="1">
      <c r="B29" s="352"/>
      <c r="C29" s="353"/>
      <c r="D29" s="424"/>
      <c r="E29" s="424"/>
      <c r="F29" s="424"/>
      <c r="G29" s="424"/>
      <c r="H29" s="424"/>
      <c r="I29" s="219">
        <f t="shared" si="0"/>
        <v>0</v>
      </c>
      <c r="J29" s="206">
        <f t="shared" si="1"/>
        <v>0</v>
      </c>
      <c r="K29" s="223" t="s">
        <v>5</v>
      </c>
      <c r="L29" s="34"/>
    </row>
    <row r="30" spans="2:12" ht="15.95" thickBot="1">
      <c r="B30" s="354"/>
      <c r="C30" s="355"/>
      <c r="D30" s="419"/>
      <c r="E30" s="419"/>
      <c r="F30" s="419"/>
      <c r="G30" s="419"/>
      <c r="H30" s="419"/>
      <c r="I30" s="220">
        <f t="shared" si="0"/>
        <v>0</v>
      </c>
      <c r="J30" s="206">
        <f t="shared" si="1"/>
        <v>0</v>
      </c>
      <c r="K30" s="224" t="s">
        <v>5</v>
      </c>
      <c r="L30" s="212"/>
    </row>
    <row r="31" spans="2:12" ht="16.350000000000001" customHeight="1">
      <c r="B31" s="350" t="s">
        <v>261</v>
      </c>
      <c r="C31" s="351"/>
      <c r="D31" s="415" t="s">
        <v>262</v>
      </c>
      <c r="E31" s="415"/>
      <c r="F31" s="415"/>
      <c r="G31" s="415"/>
      <c r="H31" s="415"/>
      <c r="I31" s="218">
        <f t="shared" si="0"/>
        <v>1</v>
      </c>
      <c r="J31" s="206" t="str">
        <f t="shared" si="1"/>
        <v>Seleccione</v>
      </c>
      <c r="K31" s="225" t="s">
        <v>5</v>
      </c>
      <c r="L31" s="33"/>
    </row>
    <row r="32" spans="2:12" ht="18" customHeight="1">
      <c r="B32" s="352"/>
      <c r="C32" s="353"/>
      <c r="D32" s="416" t="s">
        <v>263</v>
      </c>
      <c r="E32" s="416"/>
      <c r="F32" s="416"/>
      <c r="G32" s="416"/>
      <c r="H32" s="416"/>
      <c r="I32" s="219">
        <f t="shared" si="0"/>
        <v>1</v>
      </c>
      <c r="J32" s="206" t="str">
        <f t="shared" si="1"/>
        <v>Seleccione</v>
      </c>
      <c r="K32" s="223" t="s">
        <v>5</v>
      </c>
      <c r="L32" s="34"/>
    </row>
    <row r="33" spans="2:12" ht="18" customHeight="1">
      <c r="B33" s="352"/>
      <c r="C33" s="353"/>
      <c r="D33" s="416" t="s">
        <v>264</v>
      </c>
      <c r="E33" s="416"/>
      <c r="F33" s="416"/>
      <c r="G33" s="416"/>
      <c r="H33" s="416"/>
      <c r="I33" s="219">
        <f t="shared" si="0"/>
        <v>1</v>
      </c>
      <c r="J33" s="206" t="str">
        <f t="shared" si="1"/>
        <v>Seleccione</v>
      </c>
      <c r="K33" s="223" t="s">
        <v>5</v>
      </c>
      <c r="L33" s="34"/>
    </row>
    <row r="34" spans="2:12" ht="18.600000000000001" customHeight="1">
      <c r="B34" s="352"/>
      <c r="C34" s="353"/>
      <c r="D34" s="416" t="s">
        <v>265</v>
      </c>
      <c r="E34" s="416"/>
      <c r="F34" s="416"/>
      <c r="G34" s="416"/>
      <c r="H34" s="416"/>
      <c r="I34" s="219">
        <f t="shared" si="0"/>
        <v>1</v>
      </c>
      <c r="J34" s="206" t="str">
        <f t="shared" si="1"/>
        <v>Seleccione</v>
      </c>
      <c r="K34" s="223" t="s">
        <v>5</v>
      </c>
      <c r="L34" s="34"/>
    </row>
    <row r="35" spans="2:12" ht="47.1" customHeight="1">
      <c r="B35" s="352"/>
      <c r="C35" s="353"/>
      <c r="D35" s="416" t="s">
        <v>266</v>
      </c>
      <c r="E35" s="416"/>
      <c r="F35" s="416"/>
      <c r="G35" s="416"/>
      <c r="H35" s="416"/>
      <c r="I35" s="219">
        <f t="shared" si="0"/>
        <v>1</v>
      </c>
      <c r="J35" s="206" t="str">
        <f t="shared" si="1"/>
        <v>Seleccione</v>
      </c>
      <c r="K35" s="223" t="s">
        <v>5</v>
      </c>
      <c r="L35" s="34"/>
    </row>
    <row r="36" spans="2:12" ht="19.350000000000001" customHeight="1">
      <c r="B36" s="352"/>
      <c r="C36" s="353"/>
      <c r="D36" s="416" t="s">
        <v>267</v>
      </c>
      <c r="E36" s="416"/>
      <c r="F36" s="416"/>
      <c r="G36" s="416"/>
      <c r="H36" s="416"/>
      <c r="I36" s="219">
        <f t="shared" si="0"/>
        <v>1</v>
      </c>
      <c r="J36" s="206" t="str">
        <f t="shared" si="1"/>
        <v>Seleccione</v>
      </c>
      <c r="K36" s="223" t="s">
        <v>5</v>
      </c>
      <c r="L36" s="34"/>
    </row>
    <row r="37" spans="2:12" ht="19.350000000000001" customHeight="1">
      <c r="B37" s="352"/>
      <c r="C37" s="353"/>
      <c r="D37" s="416" t="s">
        <v>268</v>
      </c>
      <c r="E37" s="416"/>
      <c r="F37" s="416"/>
      <c r="G37" s="416"/>
      <c r="H37" s="416"/>
      <c r="I37" s="219">
        <f t="shared" si="0"/>
        <v>1</v>
      </c>
      <c r="J37" s="206" t="str">
        <f t="shared" si="1"/>
        <v>Seleccione</v>
      </c>
      <c r="K37" s="223" t="s">
        <v>5</v>
      </c>
      <c r="L37" s="34"/>
    </row>
    <row r="38" spans="2:12" ht="19.350000000000001" customHeight="1">
      <c r="B38" s="352"/>
      <c r="C38" s="353"/>
      <c r="D38" s="416" t="s">
        <v>269</v>
      </c>
      <c r="E38" s="416"/>
      <c r="F38" s="416"/>
      <c r="G38" s="416"/>
      <c r="H38" s="416"/>
      <c r="I38" s="219">
        <f t="shared" si="0"/>
        <v>1</v>
      </c>
      <c r="J38" s="206" t="str">
        <f t="shared" si="1"/>
        <v>Seleccione</v>
      </c>
      <c r="K38" s="223" t="s">
        <v>5</v>
      </c>
      <c r="L38" s="34"/>
    </row>
    <row r="39" spans="2:12" ht="52.5" customHeight="1">
      <c r="B39" s="352"/>
      <c r="C39" s="353"/>
      <c r="D39" s="416" t="s">
        <v>270</v>
      </c>
      <c r="E39" s="416"/>
      <c r="F39" s="416"/>
      <c r="G39" s="416"/>
      <c r="H39" s="416"/>
      <c r="I39" s="219">
        <f t="shared" si="0"/>
        <v>1</v>
      </c>
      <c r="J39" s="206" t="str">
        <f t="shared" si="1"/>
        <v>Seleccione</v>
      </c>
      <c r="K39" s="223" t="s">
        <v>5</v>
      </c>
      <c r="L39" s="34"/>
    </row>
    <row r="40" spans="2:12" ht="51" customHeight="1">
      <c r="B40" s="352"/>
      <c r="C40" s="353"/>
      <c r="D40" s="416" t="s">
        <v>271</v>
      </c>
      <c r="E40" s="416"/>
      <c r="F40" s="416"/>
      <c r="G40" s="416"/>
      <c r="H40" s="416"/>
      <c r="I40" s="219">
        <f t="shared" si="0"/>
        <v>1</v>
      </c>
      <c r="J40" s="206" t="str">
        <f t="shared" si="1"/>
        <v>Seleccione</v>
      </c>
      <c r="K40" s="223" t="s">
        <v>5</v>
      </c>
      <c r="L40" s="34"/>
    </row>
    <row r="41" spans="2:12" ht="31.5" customHeight="1">
      <c r="B41" s="352"/>
      <c r="C41" s="353"/>
      <c r="D41" s="366"/>
      <c r="E41" s="366"/>
      <c r="F41" s="366"/>
      <c r="G41" s="366"/>
      <c r="H41" s="366"/>
      <c r="I41" s="219">
        <f t="shared" si="0"/>
        <v>0</v>
      </c>
      <c r="J41" s="206">
        <f t="shared" si="1"/>
        <v>0</v>
      </c>
      <c r="K41" s="223" t="s">
        <v>5</v>
      </c>
      <c r="L41" s="34"/>
    </row>
    <row r="42" spans="2:12" ht="16.350000000000001" customHeight="1" thickBot="1">
      <c r="B42" s="354"/>
      <c r="C42" s="355"/>
      <c r="D42" s="419"/>
      <c r="E42" s="419"/>
      <c r="F42" s="419"/>
      <c r="G42" s="419"/>
      <c r="H42" s="419"/>
      <c r="I42" s="220">
        <f t="shared" si="0"/>
        <v>0</v>
      </c>
      <c r="J42" s="206">
        <f t="shared" si="1"/>
        <v>0</v>
      </c>
      <c r="K42" s="224" t="s">
        <v>5</v>
      </c>
      <c r="L42" s="35"/>
    </row>
    <row r="43" spans="2:12" ht="12" customHeight="1">
      <c r="B43" s="359"/>
      <c r="C43" s="359"/>
      <c r="D43" s="359"/>
      <c r="E43" s="359"/>
      <c r="F43" s="359"/>
      <c r="G43" s="359"/>
      <c r="H43" s="359"/>
      <c r="I43" s="359"/>
      <c r="J43" s="359"/>
      <c r="K43" s="359"/>
      <c r="L43" s="359"/>
    </row>
    <row r="44" spans="2:12" ht="16.350000000000001" customHeight="1">
      <c r="B44" s="113" t="s">
        <v>226</v>
      </c>
      <c r="C44" s="113" t="s">
        <v>227</v>
      </c>
      <c r="D44" s="400" t="s">
        <v>228</v>
      </c>
      <c r="E44" s="400"/>
      <c r="F44" s="400"/>
      <c r="G44" s="400"/>
      <c r="H44" s="400"/>
      <c r="I44" s="113"/>
      <c r="J44" s="113"/>
      <c r="K44" s="400" t="s">
        <v>229</v>
      </c>
      <c r="L44" s="400"/>
    </row>
    <row r="45" spans="2:12" ht="27" customHeight="1">
      <c r="B45" s="112"/>
      <c r="C45" s="114" t="str">
        <f>IF(B45=0," ",EDATE(B45,D45))</f>
        <v xml:space="preserve"> </v>
      </c>
      <c r="D45" s="401"/>
      <c r="E45" s="401"/>
      <c r="F45" s="401"/>
      <c r="G45" s="401"/>
      <c r="H45" s="401"/>
      <c r="I45" s="117"/>
      <c r="J45" s="117"/>
      <c r="K45" s="402" t="str">
        <f ca="1">IF(B45=0, " ", DATEDIF(B45,TODAY(),"m"))</f>
        <v xml:space="preserve"> </v>
      </c>
      <c r="L45" s="402"/>
    </row>
    <row r="46" spans="2:12" ht="12" customHeight="1" thickBot="1">
      <c r="B46" s="69"/>
      <c r="C46" s="69"/>
      <c r="D46" s="69"/>
      <c r="E46" s="69"/>
      <c r="F46" s="69"/>
      <c r="G46" s="69"/>
      <c r="H46" s="69"/>
      <c r="I46" s="132"/>
      <c r="J46" s="230"/>
      <c r="K46" s="69"/>
      <c r="L46" s="69"/>
    </row>
    <row r="47" spans="2:12" ht="16.350000000000001" customHeight="1">
      <c r="B47" s="350" t="s">
        <v>230</v>
      </c>
      <c r="C47" s="351"/>
      <c r="D47" s="351" t="s">
        <v>231</v>
      </c>
      <c r="E47" s="351"/>
      <c r="F47" s="351"/>
      <c r="G47" s="351"/>
      <c r="H47" s="351"/>
      <c r="I47" s="351"/>
      <c r="J47" s="351"/>
      <c r="K47" s="351"/>
      <c r="L47" s="383" t="s">
        <v>232</v>
      </c>
    </row>
    <row r="48" spans="2:12" ht="44.1" customHeight="1">
      <c r="B48" s="352"/>
      <c r="C48" s="353"/>
      <c r="D48" s="151" t="s">
        <v>233</v>
      </c>
      <c r="E48" s="151" t="s">
        <v>234</v>
      </c>
      <c r="F48" s="151" t="s">
        <v>235</v>
      </c>
      <c r="G48" s="151" t="s">
        <v>236</v>
      </c>
      <c r="H48" s="151" t="s">
        <v>237</v>
      </c>
      <c r="I48" s="151"/>
      <c r="J48" s="151"/>
      <c r="K48" s="151" t="s">
        <v>238</v>
      </c>
      <c r="L48" s="384"/>
    </row>
    <row r="49" spans="2:14" ht="33" customHeight="1">
      <c r="B49" s="381" t="s">
        <v>272</v>
      </c>
      <c r="C49" s="138" t="s">
        <v>273</v>
      </c>
      <c r="D49" s="55"/>
      <c r="E49" s="55"/>
      <c r="F49" s="55"/>
      <c r="G49" s="55"/>
      <c r="H49" s="55"/>
      <c r="I49" s="162"/>
      <c r="J49" s="162"/>
      <c r="K49" s="55"/>
      <c r="L49" s="34"/>
    </row>
    <row r="50" spans="2:14" ht="37.35" customHeight="1">
      <c r="B50" s="381"/>
      <c r="C50" s="138" t="s">
        <v>274</v>
      </c>
      <c r="D50" s="55"/>
      <c r="E50" s="55"/>
      <c r="F50" s="55"/>
      <c r="G50" s="55"/>
      <c r="H50" s="55"/>
      <c r="I50" s="55"/>
      <c r="J50" s="55"/>
      <c r="K50" s="55"/>
      <c r="L50" s="34"/>
    </row>
    <row r="51" spans="2:14" ht="37.35" customHeight="1" thickBot="1">
      <c r="B51" s="381"/>
      <c r="C51" s="138" t="s">
        <v>275</v>
      </c>
      <c r="D51" s="133" t="str">
        <f t="shared" ref="D51:K51" si="2">IFERROR(D49/D50," ")</f>
        <v xml:space="preserve"> </v>
      </c>
      <c r="E51" s="133" t="str">
        <f t="shared" si="2"/>
        <v xml:space="preserve"> </v>
      </c>
      <c r="F51" s="133" t="str">
        <f t="shared" si="2"/>
        <v xml:space="preserve"> </v>
      </c>
      <c r="G51" s="133" t="str">
        <f t="shared" si="2"/>
        <v xml:space="preserve"> </v>
      </c>
      <c r="H51" s="133" t="str">
        <f t="shared" si="2"/>
        <v xml:space="preserve"> </v>
      </c>
      <c r="I51" s="133" t="str">
        <f t="shared" si="2"/>
        <v xml:space="preserve"> </v>
      </c>
      <c r="J51" s="133" t="str">
        <f t="shared" si="2"/>
        <v xml:space="preserve"> </v>
      </c>
      <c r="K51" s="133" t="str">
        <f t="shared" si="2"/>
        <v xml:space="preserve"> </v>
      </c>
      <c r="L51" s="34"/>
    </row>
    <row r="52" spans="2:14" ht="34.9" customHeight="1">
      <c r="B52" s="385" t="s">
        <v>276</v>
      </c>
      <c r="C52" s="169" t="s">
        <v>244</v>
      </c>
      <c r="D52" s="110"/>
      <c r="E52" s="110"/>
      <c r="F52" s="110"/>
      <c r="G52" s="110"/>
      <c r="H52" s="110"/>
      <c r="I52" s="110"/>
      <c r="J52" s="110"/>
      <c r="K52" s="110"/>
      <c r="L52" s="33"/>
    </row>
    <row r="53" spans="2:14" ht="34.9" customHeight="1" thickBot="1">
      <c r="B53" s="386"/>
      <c r="C53" s="168" t="s">
        <v>242</v>
      </c>
      <c r="D53" s="188">
        <f>IFERROR(D49*D52," ")</f>
        <v>0</v>
      </c>
      <c r="E53" s="188">
        <f t="shared" ref="E53:K53" si="3">IFERROR(E49*E52," ")</f>
        <v>0</v>
      </c>
      <c r="F53" s="188">
        <f t="shared" si="3"/>
        <v>0</v>
      </c>
      <c r="G53" s="188">
        <f t="shared" si="3"/>
        <v>0</v>
      </c>
      <c r="H53" s="188">
        <f t="shared" si="3"/>
        <v>0</v>
      </c>
      <c r="I53" s="188">
        <f t="shared" si="3"/>
        <v>0</v>
      </c>
      <c r="J53" s="188"/>
      <c r="K53" s="188">
        <f t="shared" si="3"/>
        <v>0</v>
      </c>
      <c r="L53" s="35"/>
    </row>
    <row r="54" spans="2:14" ht="26.1" customHeight="1">
      <c r="B54" s="429" t="s">
        <v>245</v>
      </c>
      <c r="C54" s="430"/>
      <c r="D54" s="431"/>
      <c r="E54" s="431"/>
      <c r="F54" s="431"/>
      <c r="G54" s="431"/>
      <c r="H54" s="431"/>
      <c r="I54" s="431"/>
      <c r="J54" s="431"/>
      <c r="K54" s="431"/>
      <c r="L54" s="432"/>
    </row>
    <row r="55" spans="2:14" ht="45.6" customHeight="1" thickBot="1">
      <c r="B55" s="425" t="s">
        <v>246</v>
      </c>
      <c r="C55" s="426"/>
      <c r="D55" s="427" t="s">
        <v>277</v>
      </c>
      <c r="E55" s="427"/>
      <c r="F55" s="427"/>
      <c r="G55" s="427"/>
      <c r="H55" s="427"/>
      <c r="I55" s="427"/>
      <c r="J55" s="427"/>
      <c r="K55" s="427"/>
      <c r="L55" s="428"/>
    </row>
    <row r="56" spans="2:14" ht="14.45">
      <c r="B56" s="95"/>
      <c r="C56" s="95"/>
      <c r="D56" s="73"/>
      <c r="E56" s="73"/>
      <c r="F56" s="73"/>
      <c r="G56" s="73"/>
      <c r="H56" s="73"/>
      <c r="I56" s="73"/>
      <c r="J56" s="73"/>
      <c r="K56" s="73"/>
      <c r="L56" s="73"/>
    </row>
    <row r="57" spans="2:14" ht="14.45">
      <c r="B57" s="95"/>
      <c r="C57" s="95"/>
      <c r="D57" s="73"/>
      <c r="E57" s="73"/>
      <c r="F57" s="73"/>
      <c r="G57" s="73"/>
      <c r="H57" s="73"/>
      <c r="I57" s="73"/>
      <c r="J57" s="73"/>
      <c r="K57" s="73"/>
      <c r="L57" s="73"/>
    </row>
    <row r="58" spans="2:14" ht="16.350000000000001" customHeight="1"/>
    <row r="59" spans="2:14" ht="16.350000000000001" customHeight="1">
      <c r="M59" s="68"/>
      <c r="N59" s="68"/>
    </row>
    <row r="60" spans="2:14" ht="16.350000000000001" customHeight="1">
      <c r="M60" s="68"/>
      <c r="N60" s="68"/>
    </row>
    <row r="61" spans="2:14" ht="14.45"/>
    <row r="62" spans="2:14" ht="14.85" customHeight="1"/>
    <row r="63" spans="2:14" ht="14.45">
      <c r="B63" s="95"/>
      <c r="C63" s="95"/>
      <c r="D63" s="73"/>
      <c r="E63" s="73"/>
      <c r="F63" s="73"/>
      <c r="G63" s="73"/>
      <c r="H63" s="73"/>
      <c r="I63" s="73"/>
      <c r="J63" s="73"/>
      <c r="K63" s="73"/>
      <c r="L63" s="73"/>
    </row>
    <row r="64" spans="2:14" ht="14.45" hidden="1">
      <c r="I64" s="32"/>
      <c r="J64" s="44"/>
    </row>
    <row r="65" spans="9:10" ht="14.45" hidden="1">
      <c r="I65" s="29"/>
      <c r="J65" s="44"/>
    </row>
    <row r="66" spans="9:10" ht="14.45" hidden="1">
      <c r="I66" s="63"/>
      <c r="J66" s="44"/>
    </row>
    <row r="67" spans="9:10" ht="14.45" hidden="1"/>
    <row r="68" spans="9:10" ht="14.45" hidden="1"/>
    <row r="69" spans="9:10" ht="14.45" hidden="1"/>
    <row r="70" spans="9:10" ht="14.45" hidden="1"/>
    <row r="71" spans="9:10" ht="14.85" customHeight="1"/>
    <row r="72" spans="9:10" ht="14.85" customHeight="1"/>
    <row r="73" spans="9:10" ht="14.85" customHeight="1"/>
    <row r="74" spans="9:10" ht="14.85" customHeight="1"/>
  </sheetData>
  <mergeCells count="60">
    <mergeCell ref="B55:C55"/>
    <mergeCell ref="D55:L55"/>
    <mergeCell ref="B54:C54"/>
    <mergeCell ref="D54:L54"/>
    <mergeCell ref="D45:H45"/>
    <mergeCell ref="K45:L45"/>
    <mergeCell ref="B47:C48"/>
    <mergeCell ref="D47:K47"/>
    <mergeCell ref="L47:L48"/>
    <mergeCell ref="B49:B51"/>
    <mergeCell ref="B52:B53"/>
    <mergeCell ref="D40:H40"/>
    <mergeCell ref="D41:H41"/>
    <mergeCell ref="D42:H42"/>
    <mergeCell ref="B43:L43"/>
    <mergeCell ref="D44:H44"/>
    <mergeCell ref="K44:L44"/>
    <mergeCell ref="B31:C42"/>
    <mergeCell ref="D31:H31"/>
    <mergeCell ref="D32:H32"/>
    <mergeCell ref="D33:H33"/>
    <mergeCell ref="D34:H34"/>
    <mergeCell ref="D35:H35"/>
    <mergeCell ref="D36:H36"/>
    <mergeCell ref="D37:H37"/>
    <mergeCell ref="D38:H38"/>
    <mergeCell ref="D39:H39"/>
    <mergeCell ref="B25:C30"/>
    <mergeCell ref="D25:H25"/>
    <mergeCell ref="D26:H26"/>
    <mergeCell ref="D27:H27"/>
    <mergeCell ref="D28:H28"/>
    <mergeCell ref="D29:H29"/>
    <mergeCell ref="D30:H30"/>
    <mergeCell ref="B13:C24"/>
    <mergeCell ref="D13:H13"/>
    <mergeCell ref="D14:H14"/>
    <mergeCell ref="D15:H15"/>
    <mergeCell ref="D16:H16"/>
    <mergeCell ref="D17:H17"/>
    <mergeCell ref="D18:H18"/>
    <mergeCell ref="D22:H22"/>
    <mergeCell ref="D23:H23"/>
    <mergeCell ref="D24:H24"/>
    <mergeCell ref="D21:H21"/>
    <mergeCell ref="D19:H19"/>
    <mergeCell ref="D20:H20"/>
    <mergeCell ref="B12:H12"/>
    <mergeCell ref="B1:L1"/>
    <mergeCell ref="B2:L2"/>
    <mergeCell ref="B4:C4"/>
    <mergeCell ref="B5:C5"/>
    <mergeCell ref="B6:C6"/>
    <mergeCell ref="B8:C8"/>
    <mergeCell ref="D8:L8"/>
    <mergeCell ref="B9:C9"/>
    <mergeCell ref="D9:L9"/>
    <mergeCell ref="B10:C10"/>
    <mergeCell ref="D10:L10"/>
    <mergeCell ref="B11:L11"/>
  </mergeCells>
  <conditionalFormatting sqref="D10:E10">
    <cfRule type="dataBar" priority="2">
      <dataBar>
        <cfvo type="num" val="0"/>
        <cfvo type="num" val="1"/>
        <color rgb="FF6DBEB5"/>
      </dataBar>
      <extLst>
        <ext xmlns:x14="http://schemas.microsoft.com/office/spreadsheetml/2009/9/main" uri="{B025F937-C7B1-47D3-B67F-A62EFF666E3E}">
          <x14:id>{F4FE1CCD-6447-4102-94C6-77F7118BB971}</x14:id>
        </ext>
      </extLst>
    </cfRule>
  </conditionalFormatting>
  <conditionalFormatting sqref="K44">
    <cfRule type="expression" dxfId="0" priority="1">
      <formula>$D$13=""</formula>
    </cfRule>
  </conditionalFormatting>
  <dataValidations count="1">
    <dataValidation type="list" allowBlank="1" showInputMessage="1" showErrorMessage="1" sqref="K13:K42" xr:uid="{9F6D144C-3831-4E8E-B6E9-7691AA329004}">
      <formula1>"Seleccione, SI,NO, NoAplica"</formula1>
    </dataValidation>
  </dataValidations>
  <hyperlinks>
    <hyperlink ref="M54:N54" location="'2. Definamos '!A1" display="Volver" xr:uid="{F833B2F3-058D-45C4-AAA2-D5A4D3CD43BA}"/>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4FE1CCD-6447-4102-94C6-77F7118BB971}">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5CC8B-9E0E-4FD6-BDEA-2CD70D21BCC2}">
  <sheetPr codeName="Hoja10">
    <tabColor rgb="FFD0F1EF"/>
  </sheetPr>
  <dimension ref="A1:R86"/>
  <sheetViews>
    <sheetView showGridLines="0" topLeftCell="A61" zoomScale="50" zoomScaleNormal="50" workbookViewId="0"/>
  </sheetViews>
  <sheetFormatPr defaultColWidth="0" defaultRowHeight="0" customHeight="1"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73.42578125" customWidth="1"/>
    <col min="13" max="13" width="11.42578125" customWidth="1"/>
    <col min="14" max="18" width="0" hidden="1" customWidth="1"/>
    <col min="19"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ht="14.45">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278</v>
      </c>
      <c r="E6" s="161"/>
      <c r="F6" s="61"/>
      <c r="G6" s="61"/>
      <c r="H6" s="61"/>
      <c r="I6" s="61"/>
      <c r="J6" s="61"/>
      <c r="K6" s="61"/>
      <c r="L6" s="62"/>
    </row>
    <row r="7" spans="2:18" ht="14.45"/>
    <row r="8" spans="2:18" ht="15" thickBot="1"/>
    <row r="9" spans="2:18" ht="16.350000000000001" customHeight="1" thickBot="1">
      <c r="B9" s="335" t="s">
        <v>190</v>
      </c>
      <c r="C9" s="335"/>
      <c r="D9" s="336" t="s">
        <v>191</v>
      </c>
      <c r="E9" s="336"/>
      <c r="F9" s="337"/>
      <c r="G9" s="337"/>
      <c r="H9" s="337"/>
      <c r="I9" s="337"/>
      <c r="J9" s="337"/>
      <c r="K9" s="337"/>
      <c r="L9" s="338"/>
    </row>
    <row r="10" spans="2:18" ht="55.35" customHeight="1" thickBot="1">
      <c r="B10" s="335" t="s">
        <v>255</v>
      </c>
      <c r="C10" s="335"/>
      <c r="D10" s="433" t="s">
        <v>279</v>
      </c>
      <c r="E10" s="433"/>
      <c r="F10" s="433"/>
      <c r="G10" s="433"/>
      <c r="H10" s="433"/>
      <c r="I10" s="433"/>
      <c r="J10" s="433"/>
      <c r="K10" s="433"/>
      <c r="L10" s="434"/>
    </row>
    <row r="11" spans="2:18" ht="23.1" customHeight="1" thickBot="1">
      <c r="B11" s="335" t="s">
        <v>194</v>
      </c>
      <c r="C11" s="335"/>
      <c r="D11" s="435">
        <f>COUNTIF(J13:J60,"SI")/COUNTIF(I13:I60,1)</f>
        <v>0</v>
      </c>
      <c r="E11" s="435"/>
      <c r="F11" s="435"/>
      <c r="G11" s="435"/>
      <c r="H11" s="435"/>
      <c r="I11" s="435"/>
      <c r="J11" s="435"/>
      <c r="K11" s="435"/>
      <c r="L11" s="436"/>
      <c r="M11" s="66">
        <f>D11</f>
        <v>0</v>
      </c>
    </row>
    <row r="12" spans="2:18" ht="9" customHeight="1" thickBot="1">
      <c r="B12" s="359"/>
      <c r="C12" s="359"/>
      <c r="D12" s="359"/>
      <c r="E12" s="359"/>
      <c r="F12" s="359"/>
      <c r="G12" s="359"/>
      <c r="H12" s="359"/>
      <c r="I12" s="359"/>
      <c r="J12" s="359"/>
      <c r="K12" s="359"/>
      <c r="L12" s="359"/>
    </row>
    <row r="13" spans="2:18" ht="15.95" thickBot="1">
      <c r="B13" s="441" t="s">
        <v>195</v>
      </c>
      <c r="C13" s="442"/>
      <c r="D13" s="442"/>
      <c r="E13" s="442"/>
      <c r="F13" s="442"/>
      <c r="G13" s="442"/>
      <c r="H13" s="443"/>
      <c r="I13" s="70"/>
      <c r="J13" s="70"/>
      <c r="K13" s="30" t="s">
        <v>196</v>
      </c>
      <c r="L13" s="31" t="s">
        <v>197</v>
      </c>
    </row>
    <row r="14" spans="2:18" ht="15" customHeight="1" thickBot="1">
      <c r="B14" s="350" t="s">
        <v>198</v>
      </c>
      <c r="C14" s="351"/>
      <c r="D14" s="444" t="s">
        <v>280</v>
      </c>
      <c r="E14" s="444"/>
      <c r="F14" s="444"/>
      <c r="G14" s="444"/>
      <c r="H14" s="444"/>
      <c r="I14" s="208">
        <f>IF(D14&lt;&gt;"",IF(OR(K14="NO",K14="SI",K14="Seleccione"),1,0),0)</f>
        <v>1</v>
      </c>
      <c r="J14" s="208">
        <f t="shared" ref="J14:J60" si="0">IF(D13="",0,K13)</f>
        <v>0</v>
      </c>
      <c r="K14" s="209" t="s">
        <v>5</v>
      </c>
      <c r="L14" s="182"/>
    </row>
    <row r="15" spans="2:18" ht="15" customHeight="1" thickBot="1">
      <c r="B15" s="352"/>
      <c r="C15" s="353"/>
      <c r="D15" s="445" t="s">
        <v>201</v>
      </c>
      <c r="E15" s="445"/>
      <c r="F15" s="445"/>
      <c r="G15" s="445"/>
      <c r="H15" s="445"/>
      <c r="I15" s="206">
        <f t="shared" ref="I15:I60" si="1">IF(D15&lt;&gt;"",IF(OR(K15="NO",K15="SI",K15="Seleccione"),1,0),0)</f>
        <v>1</v>
      </c>
      <c r="J15" s="208" t="str">
        <f t="shared" si="0"/>
        <v>Seleccione</v>
      </c>
      <c r="K15" s="207" t="s">
        <v>5</v>
      </c>
      <c r="L15" s="183"/>
    </row>
    <row r="16" spans="2:18" ht="15" customHeight="1" thickBot="1">
      <c r="B16" s="352"/>
      <c r="C16" s="353"/>
      <c r="D16" s="445" t="s">
        <v>202</v>
      </c>
      <c r="E16" s="445"/>
      <c r="F16" s="445"/>
      <c r="G16" s="445"/>
      <c r="H16" s="445"/>
      <c r="I16" s="206">
        <f t="shared" si="1"/>
        <v>1</v>
      </c>
      <c r="J16" s="208" t="str">
        <f t="shared" si="0"/>
        <v>Seleccione</v>
      </c>
      <c r="K16" s="207" t="s">
        <v>5</v>
      </c>
      <c r="L16" s="183"/>
    </row>
    <row r="17" spans="2:12" ht="15" customHeight="1" thickBot="1">
      <c r="B17" s="352"/>
      <c r="C17" s="353"/>
      <c r="D17" s="445" t="s">
        <v>204</v>
      </c>
      <c r="E17" s="445"/>
      <c r="F17" s="445"/>
      <c r="G17" s="445"/>
      <c r="H17" s="445"/>
      <c r="I17" s="206">
        <f t="shared" si="1"/>
        <v>1</v>
      </c>
      <c r="J17" s="208" t="str">
        <f t="shared" si="0"/>
        <v>Seleccione</v>
      </c>
      <c r="K17" s="207" t="s">
        <v>5</v>
      </c>
      <c r="L17" s="183"/>
    </row>
    <row r="18" spans="2:12" ht="15" customHeight="1" thickBot="1">
      <c r="B18" s="352"/>
      <c r="C18" s="353"/>
      <c r="D18" s="445" t="s">
        <v>281</v>
      </c>
      <c r="E18" s="445"/>
      <c r="F18" s="445"/>
      <c r="G18" s="445"/>
      <c r="H18" s="445"/>
      <c r="I18" s="206">
        <f t="shared" si="1"/>
        <v>1</v>
      </c>
      <c r="J18" s="208" t="str">
        <f t="shared" si="0"/>
        <v>Seleccione</v>
      </c>
      <c r="K18" s="207" t="s">
        <v>5</v>
      </c>
      <c r="L18" s="183"/>
    </row>
    <row r="19" spans="2:12" ht="15" customHeight="1" thickBot="1">
      <c r="B19" s="352"/>
      <c r="C19" s="353"/>
      <c r="D19" s="445" t="s">
        <v>203</v>
      </c>
      <c r="E19" s="445"/>
      <c r="F19" s="445"/>
      <c r="G19" s="445"/>
      <c r="H19" s="445"/>
      <c r="I19" s="206">
        <f t="shared" si="1"/>
        <v>1</v>
      </c>
      <c r="J19" s="208" t="str">
        <f t="shared" si="0"/>
        <v>Seleccione</v>
      </c>
      <c r="K19" s="207" t="s">
        <v>5</v>
      </c>
      <c r="L19" s="183"/>
    </row>
    <row r="20" spans="2:12" ht="15" customHeight="1" thickBot="1">
      <c r="B20" s="352"/>
      <c r="C20" s="353"/>
      <c r="D20" s="447" t="s">
        <v>282</v>
      </c>
      <c r="E20" s="447"/>
      <c r="F20" s="447"/>
      <c r="G20" s="447"/>
      <c r="H20" s="447"/>
      <c r="I20" s="206">
        <f t="shared" si="1"/>
        <v>1</v>
      </c>
      <c r="J20" s="208" t="str">
        <f t="shared" si="0"/>
        <v>Seleccione</v>
      </c>
      <c r="K20" s="207" t="s">
        <v>5</v>
      </c>
      <c r="L20" s="34"/>
    </row>
    <row r="21" spans="2:12" ht="15" customHeight="1" thickBot="1">
      <c r="B21" s="352"/>
      <c r="C21" s="353"/>
      <c r="D21" s="447" t="s">
        <v>283</v>
      </c>
      <c r="E21" s="447"/>
      <c r="F21" s="447"/>
      <c r="G21" s="447"/>
      <c r="H21" s="447"/>
      <c r="I21" s="206">
        <f t="shared" si="1"/>
        <v>1</v>
      </c>
      <c r="J21" s="208" t="str">
        <f t="shared" si="0"/>
        <v>Seleccione</v>
      </c>
      <c r="K21" s="207" t="s">
        <v>5</v>
      </c>
      <c r="L21" s="34"/>
    </row>
    <row r="22" spans="2:12" ht="15" customHeight="1" thickBot="1">
      <c r="B22" s="352"/>
      <c r="C22" s="353"/>
      <c r="D22" s="447" t="s">
        <v>284</v>
      </c>
      <c r="E22" s="447"/>
      <c r="F22" s="447"/>
      <c r="G22" s="447"/>
      <c r="H22" s="447"/>
      <c r="I22" s="206">
        <f t="shared" si="1"/>
        <v>1</v>
      </c>
      <c r="J22" s="208" t="str">
        <f t="shared" si="0"/>
        <v>Seleccione</v>
      </c>
      <c r="K22" s="207" t="s">
        <v>5</v>
      </c>
      <c r="L22" s="34"/>
    </row>
    <row r="23" spans="2:12" ht="15" customHeight="1" thickBot="1">
      <c r="B23" s="352"/>
      <c r="C23" s="353"/>
      <c r="D23" s="447" t="s">
        <v>285</v>
      </c>
      <c r="E23" s="447"/>
      <c r="F23" s="447"/>
      <c r="G23" s="447"/>
      <c r="H23" s="447"/>
      <c r="I23" s="206">
        <f t="shared" si="1"/>
        <v>1</v>
      </c>
      <c r="J23" s="208" t="str">
        <f t="shared" si="0"/>
        <v>Seleccione</v>
      </c>
      <c r="K23" s="207" t="s">
        <v>5</v>
      </c>
      <c r="L23" s="34"/>
    </row>
    <row r="24" spans="2:12" ht="15" customHeight="1" thickBot="1">
      <c r="B24" s="352"/>
      <c r="C24" s="353"/>
      <c r="D24" s="447" t="s">
        <v>286</v>
      </c>
      <c r="E24" s="447"/>
      <c r="F24" s="447"/>
      <c r="G24" s="447"/>
      <c r="H24" s="447"/>
      <c r="I24" s="206">
        <f t="shared" si="1"/>
        <v>1</v>
      </c>
      <c r="J24" s="208" t="str">
        <f t="shared" si="0"/>
        <v>Seleccione</v>
      </c>
      <c r="K24" s="207" t="s">
        <v>5</v>
      </c>
      <c r="L24" s="34"/>
    </row>
    <row r="25" spans="2:12" ht="15" customHeight="1" thickBot="1">
      <c r="B25" s="352"/>
      <c r="C25" s="353"/>
      <c r="D25" s="447"/>
      <c r="E25" s="447"/>
      <c r="F25" s="447"/>
      <c r="G25" s="447"/>
      <c r="H25" s="447"/>
      <c r="I25" s="206">
        <f t="shared" si="1"/>
        <v>0</v>
      </c>
      <c r="J25" s="208" t="str">
        <f t="shared" si="0"/>
        <v>Seleccione</v>
      </c>
      <c r="K25" s="207" t="s">
        <v>5</v>
      </c>
      <c r="L25" s="34"/>
    </row>
    <row r="26" spans="2:12" ht="15" customHeight="1" thickBot="1">
      <c r="B26" s="352"/>
      <c r="C26" s="353"/>
      <c r="D26" s="424"/>
      <c r="E26" s="424"/>
      <c r="F26" s="424"/>
      <c r="G26" s="424"/>
      <c r="H26" s="424"/>
      <c r="I26" s="206">
        <f t="shared" si="1"/>
        <v>0</v>
      </c>
      <c r="J26" s="208">
        <f t="shared" si="0"/>
        <v>0</v>
      </c>
      <c r="K26" s="207" t="s">
        <v>5</v>
      </c>
      <c r="L26" s="34"/>
    </row>
    <row r="27" spans="2:12" ht="15" customHeight="1" thickBot="1">
      <c r="B27" s="352"/>
      <c r="C27" s="353"/>
      <c r="D27" s="424"/>
      <c r="E27" s="424"/>
      <c r="F27" s="424"/>
      <c r="G27" s="424"/>
      <c r="H27" s="424"/>
      <c r="I27" s="206">
        <f t="shared" si="1"/>
        <v>0</v>
      </c>
      <c r="J27" s="208">
        <f t="shared" si="0"/>
        <v>0</v>
      </c>
      <c r="K27" s="207" t="s">
        <v>5</v>
      </c>
      <c r="L27" s="34"/>
    </row>
    <row r="28" spans="2:12" ht="15" customHeight="1" thickBot="1">
      <c r="B28" s="354"/>
      <c r="C28" s="355"/>
      <c r="D28" s="446"/>
      <c r="E28" s="446"/>
      <c r="F28" s="446"/>
      <c r="G28" s="446"/>
      <c r="H28" s="446"/>
      <c r="I28" s="210">
        <f t="shared" si="1"/>
        <v>0</v>
      </c>
      <c r="J28" s="208">
        <f t="shared" si="0"/>
        <v>0</v>
      </c>
      <c r="K28" s="211" t="s">
        <v>5</v>
      </c>
      <c r="L28" s="184"/>
    </row>
    <row r="29" spans="2:12" ht="15" customHeight="1" thickBot="1">
      <c r="B29" s="350" t="s">
        <v>208</v>
      </c>
      <c r="C29" s="351"/>
      <c r="D29" s="437" t="s">
        <v>287</v>
      </c>
      <c r="E29" s="437"/>
      <c r="F29" s="437"/>
      <c r="G29" s="437"/>
      <c r="H29" s="437"/>
      <c r="I29" s="208">
        <f t="shared" si="1"/>
        <v>1</v>
      </c>
      <c r="J29" s="208">
        <f t="shared" si="0"/>
        <v>0</v>
      </c>
      <c r="K29" s="209" t="s">
        <v>5</v>
      </c>
      <c r="L29" s="182"/>
    </row>
    <row r="30" spans="2:12" ht="15" customHeight="1" thickBot="1">
      <c r="B30" s="352"/>
      <c r="C30" s="353"/>
      <c r="D30" s="438" t="s">
        <v>288</v>
      </c>
      <c r="E30" s="438"/>
      <c r="F30" s="438"/>
      <c r="G30" s="438"/>
      <c r="H30" s="438"/>
      <c r="I30" s="206">
        <f t="shared" si="1"/>
        <v>1</v>
      </c>
      <c r="J30" s="208" t="str">
        <f t="shared" si="0"/>
        <v>Seleccione</v>
      </c>
      <c r="K30" s="207" t="s">
        <v>5</v>
      </c>
      <c r="L30" s="183"/>
    </row>
    <row r="31" spans="2:12" ht="15" customHeight="1" thickBot="1">
      <c r="B31" s="352"/>
      <c r="C31" s="353"/>
      <c r="D31" s="438" t="s">
        <v>289</v>
      </c>
      <c r="E31" s="438"/>
      <c r="F31" s="438"/>
      <c r="G31" s="438"/>
      <c r="H31" s="438"/>
      <c r="I31" s="206">
        <f t="shared" si="1"/>
        <v>1</v>
      </c>
      <c r="J31" s="208" t="str">
        <f t="shared" si="0"/>
        <v>Seleccione</v>
      </c>
      <c r="K31" s="207" t="s">
        <v>5</v>
      </c>
      <c r="L31" s="183"/>
    </row>
    <row r="32" spans="2:12" ht="15" customHeight="1" thickBot="1">
      <c r="B32" s="352"/>
      <c r="C32" s="353"/>
      <c r="D32" s="440" t="s">
        <v>290</v>
      </c>
      <c r="E32" s="440"/>
      <c r="F32" s="440"/>
      <c r="G32" s="440"/>
      <c r="H32" s="440"/>
      <c r="I32" s="206">
        <f t="shared" si="1"/>
        <v>1</v>
      </c>
      <c r="J32" s="208" t="str">
        <f t="shared" si="0"/>
        <v>Seleccione</v>
      </c>
      <c r="K32" s="207" t="s">
        <v>5</v>
      </c>
      <c r="L32" s="183"/>
    </row>
    <row r="33" spans="2:12" ht="15" customHeight="1" thickBot="1">
      <c r="B33" s="352"/>
      <c r="C33" s="353"/>
      <c r="D33" s="440" t="s">
        <v>291</v>
      </c>
      <c r="E33" s="440"/>
      <c r="F33" s="440"/>
      <c r="G33" s="440"/>
      <c r="H33" s="440"/>
      <c r="I33" s="206">
        <f t="shared" si="1"/>
        <v>1</v>
      </c>
      <c r="J33" s="208" t="str">
        <f t="shared" si="0"/>
        <v>Seleccione</v>
      </c>
      <c r="K33" s="207" t="s">
        <v>5</v>
      </c>
      <c r="L33" s="183"/>
    </row>
    <row r="34" spans="2:12" ht="15" customHeight="1" thickBot="1">
      <c r="B34" s="352"/>
      <c r="C34" s="353"/>
      <c r="D34" s="440" t="s">
        <v>292</v>
      </c>
      <c r="E34" s="440"/>
      <c r="F34" s="440"/>
      <c r="G34" s="440"/>
      <c r="H34" s="440"/>
      <c r="I34" s="206">
        <f t="shared" si="1"/>
        <v>1</v>
      </c>
      <c r="J34" s="208" t="str">
        <f t="shared" si="0"/>
        <v>Seleccione</v>
      </c>
      <c r="K34" s="207" t="s">
        <v>5</v>
      </c>
      <c r="L34" s="183"/>
    </row>
    <row r="35" spans="2:12" ht="15" customHeight="1" thickBot="1">
      <c r="B35" s="352"/>
      <c r="C35" s="353"/>
      <c r="D35" s="440" t="s">
        <v>293</v>
      </c>
      <c r="E35" s="440"/>
      <c r="F35" s="440"/>
      <c r="G35" s="440"/>
      <c r="H35" s="440"/>
      <c r="I35" s="206">
        <f t="shared" si="1"/>
        <v>1</v>
      </c>
      <c r="J35" s="208" t="str">
        <f t="shared" si="0"/>
        <v>Seleccione</v>
      </c>
      <c r="K35" s="207" t="s">
        <v>5</v>
      </c>
      <c r="L35" s="183"/>
    </row>
    <row r="36" spans="2:12" ht="15" customHeight="1" thickBot="1">
      <c r="B36" s="352"/>
      <c r="C36" s="353"/>
      <c r="D36" s="440" t="s">
        <v>294</v>
      </c>
      <c r="E36" s="440"/>
      <c r="F36" s="440"/>
      <c r="G36" s="440"/>
      <c r="H36" s="440"/>
      <c r="I36" s="206">
        <f t="shared" si="1"/>
        <v>1</v>
      </c>
      <c r="J36" s="208" t="str">
        <f t="shared" si="0"/>
        <v>Seleccione</v>
      </c>
      <c r="K36" s="207" t="s">
        <v>5</v>
      </c>
      <c r="L36" s="34"/>
    </row>
    <row r="37" spans="2:12" ht="15" customHeight="1" thickBot="1">
      <c r="B37" s="352"/>
      <c r="C37" s="353"/>
      <c r="D37" s="440" t="s">
        <v>294</v>
      </c>
      <c r="E37" s="440"/>
      <c r="F37" s="440"/>
      <c r="G37" s="440"/>
      <c r="H37" s="440"/>
      <c r="I37" s="206">
        <f t="shared" si="1"/>
        <v>1</v>
      </c>
      <c r="J37" s="208" t="str">
        <f t="shared" si="0"/>
        <v>Seleccione</v>
      </c>
      <c r="K37" s="207" t="s">
        <v>5</v>
      </c>
      <c r="L37" s="34"/>
    </row>
    <row r="38" spans="2:12" ht="15" customHeight="1" thickBot="1">
      <c r="B38" s="352"/>
      <c r="C38" s="353"/>
      <c r="D38" s="440"/>
      <c r="E38" s="440"/>
      <c r="F38" s="440"/>
      <c r="G38" s="440"/>
      <c r="H38" s="440"/>
      <c r="I38" s="206">
        <f t="shared" si="1"/>
        <v>0</v>
      </c>
      <c r="J38" s="208" t="str">
        <f t="shared" si="0"/>
        <v>Seleccione</v>
      </c>
      <c r="K38" s="207" t="s">
        <v>5</v>
      </c>
      <c r="L38" s="34"/>
    </row>
    <row r="39" spans="2:12" ht="15" customHeight="1" thickBot="1">
      <c r="B39" s="352"/>
      <c r="C39" s="353"/>
      <c r="D39" s="440"/>
      <c r="E39" s="440"/>
      <c r="F39" s="440"/>
      <c r="G39" s="440"/>
      <c r="H39" s="440"/>
      <c r="I39" s="206">
        <f t="shared" si="1"/>
        <v>0</v>
      </c>
      <c r="J39" s="208">
        <f t="shared" si="0"/>
        <v>0</v>
      </c>
      <c r="K39" s="207" t="s">
        <v>5</v>
      </c>
      <c r="L39" s="34"/>
    </row>
    <row r="40" spans="2:12" ht="15" customHeight="1" thickBot="1">
      <c r="B40" s="352"/>
      <c r="C40" s="353"/>
      <c r="D40" s="440"/>
      <c r="E40" s="440"/>
      <c r="F40" s="440"/>
      <c r="G40" s="440"/>
      <c r="H40" s="440"/>
      <c r="I40" s="206">
        <f t="shared" si="1"/>
        <v>0</v>
      </c>
      <c r="J40" s="208">
        <f t="shared" si="0"/>
        <v>0</v>
      </c>
      <c r="K40" s="207" t="s">
        <v>5</v>
      </c>
      <c r="L40" s="34"/>
    </row>
    <row r="41" spans="2:12" ht="15" customHeight="1" thickBot="1">
      <c r="B41" s="352"/>
      <c r="C41" s="353"/>
      <c r="D41" s="440"/>
      <c r="E41" s="440"/>
      <c r="F41" s="440"/>
      <c r="G41" s="440"/>
      <c r="H41" s="440"/>
      <c r="I41" s="206">
        <f t="shared" si="1"/>
        <v>0</v>
      </c>
      <c r="J41" s="208">
        <f t="shared" si="0"/>
        <v>0</v>
      </c>
      <c r="K41" s="207" t="s">
        <v>5</v>
      </c>
      <c r="L41" s="34"/>
    </row>
    <row r="42" spans="2:12" ht="15" customHeight="1" thickBot="1">
      <c r="B42" s="354"/>
      <c r="C42" s="355"/>
      <c r="D42" s="439"/>
      <c r="E42" s="439"/>
      <c r="F42" s="439"/>
      <c r="G42" s="439"/>
      <c r="H42" s="439"/>
      <c r="I42" s="210">
        <f t="shared" si="1"/>
        <v>0</v>
      </c>
      <c r="J42" s="208">
        <f t="shared" si="0"/>
        <v>0</v>
      </c>
      <c r="K42" s="211" t="s">
        <v>5</v>
      </c>
      <c r="L42" s="184"/>
    </row>
    <row r="43" spans="2:12" ht="32.1" customHeight="1" thickBot="1">
      <c r="B43" s="350" t="s">
        <v>261</v>
      </c>
      <c r="C43" s="351"/>
      <c r="D43" s="450" t="s">
        <v>295</v>
      </c>
      <c r="E43" s="450"/>
      <c r="F43" s="450"/>
      <c r="G43" s="450"/>
      <c r="H43" s="450"/>
      <c r="I43" s="208">
        <f t="shared" si="1"/>
        <v>1</v>
      </c>
      <c r="J43" s="208">
        <f t="shared" si="0"/>
        <v>0</v>
      </c>
      <c r="K43" s="209" t="s">
        <v>5</v>
      </c>
      <c r="L43" s="179"/>
    </row>
    <row r="44" spans="2:12" ht="32.1" customHeight="1" thickBot="1">
      <c r="B44" s="352"/>
      <c r="C44" s="353"/>
      <c r="D44" s="371" t="s">
        <v>296</v>
      </c>
      <c r="E44" s="371"/>
      <c r="F44" s="371"/>
      <c r="G44" s="371"/>
      <c r="H44" s="371"/>
      <c r="I44" s="206">
        <f t="shared" si="1"/>
        <v>1</v>
      </c>
      <c r="J44" s="208" t="str">
        <f t="shared" si="0"/>
        <v>Seleccione</v>
      </c>
      <c r="K44" s="207" t="s">
        <v>5</v>
      </c>
      <c r="L44" s="180"/>
    </row>
    <row r="45" spans="2:12" ht="32.1" customHeight="1" thickBot="1">
      <c r="B45" s="352"/>
      <c r="C45" s="353"/>
      <c r="D45" s="371" t="s">
        <v>297</v>
      </c>
      <c r="E45" s="371"/>
      <c r="F45" s="371"/>
      <c r="G45" s="371"/>
      <c r="H45" s="371"/>
      <c r="I45" s="206">
        <f t="shared" si="1"/>
        <v>1</v>
      </c>
      <c r="J45" s="208" t="str">
        <f t="shared" si="0"/>
        <v>Seleccione</v>
      </c>
      <c r="K45" s="207" t="s">
        <v>5</v>
      </c>
      <c r="L45" s="180"/>
    </row>
    <row r="46" spans="2:12" ht="32.1" customHeight="1" thickBot="1">
      <c r="B46" s="352"/>
      <c r="C46" s="353"/>
      <c r="D46" s="371" t="s">
        <v>298</v>
      </c>
      <c r="E46" s="371"/>
      <c r="F46" s="371"/>
      <c r="G46" s="371"/>
      <c r="H46" s="371"/>
      <c r="I46" s="206">
        <f t="shared" si="1"/>
        <v>1</v>
      </c>
      <c r="J46" s="208" t="str">
        <f t="shared" si="0"/>
        <v>Seleccione</v>
      </c>
      <c r="K46" s="207" t="s">
        <v>5</v>
      </c>
      <c r="L46" s="180"/>
    </row>
    <row r="47" spans="2:12" ht="32.1" customHeight="1" thickBot="1">
      <c r="B47" s="352"/>
      <c r="C47" s="353"/>
      <c r="D47" s="371" t="s">
        <v>299</v>
      </c>
      <c r="E47" s="371"/>
      <c r="F47" s="371"/>
      <c r="G47" s="371"/>
      <c r="H47" s="371"/>
      <c r="I47" s="206">
        <f t="shared" si="1"/>
        <v>1</v>
      </c>
      <c r="J47" s="208" t="str">
        <f t="shared" si="0"/>
        <v>Seleccione</v>
      </c>
      <c r="K47" s="207" t="s">
        <v>5</v>
      </c>
      <c r="L47" s="180"/>
    </row>
    <row r="48" spans="2:12" ht="32.1" customHeight="1" thickBot="1">
      <c r="B48" s="352"/>
      <c r="C48" s="353"/>
      <c r="D48" s="371" t="s">
        <v>300</v>
      </c>
      <c r="E48" s="371"/>
      <c r="F48" s="371"/>
      <c r="G48" s="371"/>
      <c r="H48" s="371"/>
      <c r="I48" s="206">
        <f t="shared" si="1"/>
        <v>1</v>
      </c>
      <c r="J48" s="208" t="str">
        <f t="shared" si="0"/>
        <v>Seleccione</v>
      </c>
      <c r="K48" s="207" t="s">
        <v>5</v>
      </c>
      <c r="L48" s="180"/>
    </row>
    <row r="49" spans="2:12" ht="32.1" customHeight="1" thickBot="1">
      <c r="B49" s="352"/>
      <c r="C49" s="353"/>
      <c r="D49" s="371" t="s">
        <v>301</v>
      </c>
      <c r="E49" s="371"/>
      <c r="F49" s="371"/>
      <c r="G49" s="371"/>
      <c r="H49" s="371"/>
      <c r="I49" s="206">
        <f t="shared" si="1"/>
        <v>1</v>
      </c>
      <c r="J49" s="208" t="str">
        <f t="shared" si="0"/>
        <v>Seleccione</v>
      </c>
      <c r="K49" s="207" t="s">
        <v>5</v>
      </c>
      <c r="L49" s="180"/>
    </row>
    <row r="50" spans="2:12" ht="32.1" customHeight="1" thickBot="1">
      <c r="B50" s="352"/>
      <c r="C50" s="353"/>
      <c r="D50" s="371" t="s">
        <v>302</v>
      </c>
      <c r="E50" s="371"/>
      <c r="F50" s="371"/>
      <c r="G50" s="371"/>
      <c r="H50" s="371"/>
      <c r="I50" s="206">
        <f t="shared" si="1"/>
        <v>1</v>
      </c>
      <c r="J50" s="208" t="str">
        <f t="shared" si="0"/>
        <v>Seleccione</v>
      </c>
      <c r="K50" s="207" t="s">
        <v>5</v>
      </c>
      <c r="L50" s="180"/>
    </row>
    <row r="51" spans="2:12" ht="42" customHeight="1" thickBot="1">
      <c r="B51" s="352"/>
      <c r="C51" s="353"/>
      <c r="D51" s="371" t="s">
        <v>303</v>
      </c>
      <c r="E51" s="371"/>
      <c r="F51" s="371"/>
      <c r="G51" s="371"/>
      <c r="H51" s="371"/>
      <c r="I51" s="206">
        <f t="shared" si="1"/>
        <v>1</v>
      </c>
      <c r="J51" s="208" t="str">
        <f t="shared" si="0"/>
        <v>Seleccione</v>
      </c>
      <c r="K51" s="207" t="s">
        <v>5</v>
      </c>
      <c r="L51" s="180"/>
    </row>
    <row r="52" spans="2:12" ht="15" customHeight="1" thickBot="1">
      <c r="B52" s="352"/>
      <c r="C52" s="353"/>
      <c r="D52" s="371" t="s">
        <v>304</v>
      </c>
      <c r="E52" s="371"/>
      <c r="F52" s="371"/>
      <c r="G52" s="371"/>
      <c r="H52" s="371"/>
      <c r="I52" s="206">
        <f t="shared" si="1"/>
        <v>1</v>
      </c>
      <c r="J52" s="208" t="str">
        <f t="shared" si="0"/>
        <v>Seleccione</v>
      </c>
      <c r="K52" s="207" t="s">
        <v>5</v>
      </c>
      <c r="L52" s="34"/>
    </row>
    <row r="53" spans="2:12" ht="15" customHeight="1" thickBot="1">
      <c r="B53" s="352"/>
      <c r="C53" s="353"/>
      <c r="D53" s="371" t="s">
        <v>305</v>
      </c>
      <c r="E53" s="371"/>
      <c r="F53" s="371"/>
      <c r="G53" s="371"/>
      <c r="H53" s="371"/>
      <c r="I53" s="206">
        <f t="shared" si="1"/>
        <v>1</v>
      </c>
      <c r="J53" s="208" t="str">
        <f t="shared" si="0"/>
        <v>Seleccione</v>
      </c>
      <c r="K53" s="207" t="s">
        <v>5</v>
      </c>
      <c r="L53" s="34"/>
    </row>
    <row r="54" spans="2:12" ht="29.1" customHeight="1" thickBot="1">
      <c r="B54" s="352"/>
      <c r="C54" s="353"/>
      <c r="D54" s="371" t="s">
        <v>306</v>
      </c>
      <c r="E54" s="371"/>
      <c r="F54" s="371"/>
      <c r="G54" s="371"/>
      <c r="H54" s="371"/>
      <c r="I54" s="206">
        <f t="shared" si="1"/>
        <v>1</v>
      </c>
      <c r="J54" s="208" t="str">
        <f t="shared" si="0"/>
        <v>Seleccione</v>
      </c>
      <c r="K54" s="207" t="s">
        <v>5</v>
      </c>
      <c r="L54" s="34"/>
    </row>
    <row r="55" spans="2:12" ht="15" customHeight="1" thickBot="1">
      <c r="B55" s="352"/>
      <c r="C55" s="353"/>
      <c r="D55" s="371" t="s">
        <v>307</v>
      </c>
      <c r="E55" s="371"/>
      <c r="F55" s="371"/>
      <c r="G55" s="371"/>
      <c r="H55" s="371"/>
      <c r="I55" s="206">
        <f t="shared" si="1"/>
        <v>1</v>
      </c>
      <c r="J55" s="208" t="str">
        <f t="shared" si="0"/>
        <v>Seleccione</v>
      </c>
      <c r="K55" s="207" t="s">
        <v>5</v>
      </c>
      <c r="L55" s="34"/>
    </row>
    <row r="56" spans="2:12" ht="15" customHeight="1" thickBot="1">
      <c r="B56" s="352"/>
      <c r="C56" s="353"/>
      <c r="D56" s="371" t="s">
        <v>308</v>
      </c>
      <c r="E56" s="371"/>
      <c r="F56" s="371"/>
      <c r="G56" s="371"/>
      <c r="H56" s="371"/>
      <c r="I56" s="206">
        <f t="shared" si="1"/>
        <v>1</v>
      </c>
      <c r="J56" s="208" t="str">
        <f t="shared" si="0"/>
        <v>Seleccione</v>
      </c>
      <c r="K56" s="207" t="s">
        <v>5</v>
      </c>
      <c r="L56" s="34"/>
    </row>
    <row r="57" spans="2:12" ht="15" customHeight="1" thickBot="1">
      <c r="B57" s="352"/>
      <c r="C57" s="353"/>
      <c r="D57" s="455"/>
      <c r="E57" s="456"/>
      <c r="F57" s="456"/>
      <c r="G57" s="456"/>
      <c r="H57" s="296"/>
      <c r="I57" s="206">
        <f t="shared" si="1"/>
        <v>0</v>
      </c>
      <c r="J57" s="208" t="str">
        <f t="shared" si="0"/>
        <v>Seleccione</v>
      </c>
      <c r="K57" s="207" t="s">
        <v>5</v>
      </c>
      <c r="L57" s="34"/>
    </row>
    <row r="58" spans="2:12" ht="15" customHeight="1" thickBot="1">
      <c r="B58" s="352"/>
      <c r="C58" s="353"/>
      <c r="D58" s="455"/>
      <c r="E58" s="456"/>
      <c r="F58" s="456"/>
      <c r="G58" s="456"/>
      <c r="H58" s="296"/>
      <c r="I58" s="206">
        <f t="shared" si="1"/>
        <v>0</v>
      </c>
      <c r="J58" s="208">
        <f t="shared" si="0"/>
        <v>0</v>
      </c>
      <c r="K58" s="207" t="s">
        <v>5</v>
      </c>
      <c r="L58" s="34"/>
    </row>
    <row r="59" spans="2:12" ht="15" customHeight="1" thickBot="1">
      <c r="B59" s="352"/>
      <c r="C59" s="353"/>
      <c r="D59" s="455"/>
      <c r="E59" s="456"/>
      <c r="F59" s="456"/>
      <c r="G59" s="456"/>
      <c r="H59" s="296"/>
      <c r="I59" s="206">
        <f t="shared" si="1"/>
        <v>0</v>
      </c>
      <c r="J59" s="208">
        <f t="shared" si="0"/>
        <v>0</v>
      </c>
      <c r="K59" s="207" t="s">
        <v>5</v>
      </c>
      <c r="L59" s="34"/>
    </row>
    <row r="60" spans="2:12" ht="32.1" customHeight="1" thickBot="1">
      <c r="B60" s="354"/>
      <c r="C60" s="355"/>
      <c r="D60" s="454"/>
      <c r="E60" s="454"/>
      <c r="F60" s="454"/>
      <c r="G60" s="454"/>
      <c r="H60" s="454"/>
      <c r="I60" s="210">
        <f t="shared" si="1"/>
        <v>0</v>
      </c>
      <c r="J60" s="208">
        <f t="shared" si="0"/>
        <v>0</v>
      </c>
      <c r="K60" s="211" t="s">
        <v>5</v>
      </c>
      <c r="L60" s="181"/>
    </row>
    <row r="61" spans="2:12" ht="16.350000000000001" customHeight="1">
      <c r="B61" s="359"/>
      <c r="C61" s="359"/>
      <c r="D61" s="359"/>
      <c r="E61" s="359"/>
      <c r="F61" s="359"/>
      <c r="G61" s="359"/>
      <c r="H61" s="359"/>
      <c r="I61" s="359"/>
      <c r="J61" s="359"/>
      <c r="K61" s="359"/>
      <c r="L61" s="359"/>
    </row>
    <row r="62" spans="2:12" ht="16.350000000000001" customHeight="1">
      <c r="B62" s="120" t="s">
        <v>226</v>
      </c>
      <c r="C62" s="120" t="s">
        <v>227</v>
      </c>
      <c r="D62" s="451" t="s">
        <v>228</v>
      </c>
      <c r="E62" s="453"/>
      <c r="F62" s="453"/>
      <c r="G62" s="453"/>
      <c r="H62" s="452"/>
      <c r="I62" s="111"/>
      <c r="J62" s="111"/>
      <c r="K62" s="451" t="s">
        <v>229</v>
      </c>
      <c r="L62" s="452"/>
    </row>
    <row r="63" spans="2:12" ht="30" customHeight="1">
      <c r="B63" s="123"/>
      <c r="C63" s="121" t="str">
        <f>IF(B63=0," ",EDATE(B63,D63))</f>
        <v xml:space="preserve"> </v>
      </c>
      <c r="D63" s="448"/>
      <c r="E63" s="448"/>
      <c r="F63" s="448"/>
      <c r="G63" s="448"/>
      <c r="H63" s="448"/>
      <c r="I63" s="122"/>
      <c r="J63" s="122"/>
      <c r="K63" s="449" t="str">
        <f ca="1">IF(B63=0, " ", DATEDIF(B63,TODAY(),"m"))</f>
        <v xml:space="preserve"> </v>
      </c>
      <c r="L63" s="449"/>
    </row>
    <row r="64" spans="2:12" ht="12" customHeight="1" thickBot="1">
      <c r="B64" s="69"/>
      <c r="C64" s="69"/>
      <c r="D64" s="69"/>
      <c r="E64" s="69"/>
      <c r="F64" s="69"/>
      <c r="G64" s="69"/>
      <c r="H64" s="69"/>
      <c r="I64" s="69"/>
      <c r="J64" s="69"/>
      <c r="K64" s="69"/>
      <c r="L64" s="69"/>
    </row>
    <row r="65" spans="2:14" ht="16.350000000000001" customHeight="1">
      <c r="B65" s="350" t="s">
        <v>230</v>
      </c>
      <c r="C65" s="351"/>
      <c r="D65" s="351" t="s">
        <v>231</v>
      </c>
      <c r="E65" s="351"/>
      <c r="F65" s="351"/>
      <c r="G65" s="351"/>
      <c r="H65" s="351"/>
      <c r="I65" s="351"/>
      <c r="J65" s="351"/>
      <c r="K65" s="351"/>
      <c r="L65" s="383" t="s">
        <v>232</v>
      </c>
    </row>
    <row r="66" spans="2:14" ht="30.95">
      <c r="B66" s="352"/>
      <c r="C66" s="353"/>
      <c r="D66" s="151" t="s">
        <v>233</v>
      </c>
      <c r="E66" s="151" t="s">
        <v>234</v>
      </c>
      <c r="F66" s="151" t="s">
        <v>235</v>
      </c>
      <c r="G66" s="151" t="s">
        <v>236</v>
      </c>
      <c r="H66" s="151" t="s">
        <v>237</v>
      </c>
      <c r="I66" s="151"/>
      <c r="J66" s="151"/>
      <c r="K66" s="151" t="s">
        <v>238</v>
      </c>
      <c r="L66" s="384"/>
    </row>
    <row r="67" spans="2:14" ht="28.35" customHeight="1">
      <c r="B67" s="381" t="s">
        <v>309</v>
      </c>
      <c r="C67" s="159" t="s">
        <v>310</v>
      </c>
      <c r="D67" s="55"/>
      <c r="E67" s="55"/>
      <c r="F67" s="55"/>
      <c r="G67" s="55"/>
      <c r="H67" s="55"/>
      <c r="I67" s="55"/>
      <c r="J67" s="55"/>
      <c r="K67" s="55"/>
      <c r="L67" s="34"/>
    </row>
    <row r="68" spans="2:14" ht="38.1" customHeight="1">
      <c r="B68" s="381"/>
      <c r="C68" s="159" t="s">
        <v>311</v>
      </c>
      <c r="D68" s="55"/>
      <c r="E68" s="55"/>
      <c r="F68" s="55"/>
      <c r="G68" s="55"/>
      <c r="H68" s="55"/>
      <c r="I68" s="55"/>
      <c r="J68" s="55"/>
      <c r="K68" s="55"/>
      <c r="L68" s="34"/>
    </row>
    <row r="69" spans="2:14" ht="37.35" customHeight="1" thickBot="1">
      <c r="B69" s="381"/>
      <c r="C69" s="159" t="s">
        <v>275</v>
      </c>
      <c r="D69" s="133" t="str">
        <f t="shared" ref="D69:K69" si="2">IFERROR(D67/D68," ")</f>
        <v xml:space="preserve"> </v>
      </c>
      <c r="E69" s="133" t="str">
        <f t="shared" si="2"/>
        <v xml:space="preserve"> </v>
      </c>
      <c r="F69" s="133" t="str">
        <f t="shared" si="2"/>
        <v xml:space="preserve"> </v>
      </c>
      <c r="G69" s="133" t="str">
        <f t="shared" si="2"/>
        <v xml:space="preserve"> </v>
      </c>
      <c r="H69" s="133" t="str">
        <f t="shared" si="2"/>
        <v xml:space="preserve"> </v>
      </c>
      <c r="I69" s="133" t="str">
        <f t="shared" si="2"/>
        <v xml:space="preserve"> </v>
      </c>
      <c r="J69" s="133" t="str">
        <f t="shared" si="2"/>
        <v xml:space="preserve"> </v>
      </c>
      <c r="K69" s="133" t="str">
        <f t="shared" si="2"/>
        <v xml:space="preserve"> </v>
      </c>
      <c r="L69" s="34"/>
    </row>
    <row r="70" spans="2:14" ht="34.9" customHeight="1">
      <c r="B70" s="385" t="s">
        <v>312</v>
      </c>
      <c r="C70" s="169" t="s">
        <v>244</v>
      </c>
      <c r="D70" s="110"/>
      <c r="E70" s="110"/>
      <c r="F70" s="110"/>
      <c r="G70" s="110"/>
      <c r="H70" s="110"/>
      <c r="I70" s="110"/>
      <c r="J70" s="110"/>
      <c r="K70" s="110"/>
      <c r="L70" s="33"/>
    </row>
    <row r="71" spans="2:14" ht="34.9" customHeight="1" thickBot="1">
      <c r="B71" s="386"/>
      <c r="C71" s="168" t="s">
        <v>242</v>
      </c>
      <c r="D71" s="188">
        <f>IFERROR(D67*D70," ")</f>
        <v>0</v>
      </c>
      <c r="E71" s="188">
        <f t="shared" ref="E71:K71" si="3">IFERROR(E67*E70," ")</f>
        <v>0</v>
      </c>
      <c r="F71" s="188">
        <f t="shared" si="3"/>
        <v>0</v>
      </c>
      <c r="G71" s="188">
        <f t="shared" si="3"/>
        <v>0</v>
      </c>
      <c r="H71" s="188">
        <f t="shared" si="3"/>
        <v>0</v>
      </c>
      <c r="I71" s="188">
        <f t="shared" si="3"/>
        <v>0</v>
      </c>
      <c r="J71" s="188"/>
      <c r="K71" s="188">
        <f t="shared" si="3"/>
        <v>0</v>
      </c>
      <c r="L71" s="35"/>
    </row>
    <row r="72" spans="2:14" ht="23.1" customHeight="1">
      <c r="B72" s="429" t="s">
        <v>245</v>
      </c>
      <c r="C72" s="430"/>
      <c r="D72" s="431"/>
      <c r="E72" s="431"/>
      <c r="F72" s="431"/>
      <c r="G72" s="431"/>
      <c r="H72" s="431"/>
      <c r="I72" s="431"/>
      <c r="J72" s="431"/>
      <c r="K72" s="431"/>
      <c r="L72" s="432"/>
    </row>
    <row r="73" spans="2:14" ht="45.6" customHeight="1" thickBot="1">
      <c r="B73" s="425" t="s">
        <v>246</v>
      </c>
      <c r="C73" s="426"/>
      <c r="D73" s="427" t="s">
        <v>313</v>
      </c>
      <c r="E73" s="427"/>
      <c r="F73" s="427"/>
      <c r="G73" s="427"/>
      <c r="H73" s="427"/>
      <c r="I73" s="427"/>
      <c r="J73" s="427"/>
      <c r="K73" s="427"/>
      <c r="L73" s="428"/>
    </row>
    <row r="74" spans="2:14" ht="14.45">
      <c r="I74" s="64"/>
      <c r="J74" s="64"/>
      <c r="M74" s="48"/>
    </row>
    <row r="75" spans="2:14" ht="14.85" customHeight="1"/>
    <row r="76" spans="2:14" ht="16.350000000000001" customHeight="1">
      <c r="B76" t="s">
        <v>314</v>
      </c>
      <c r="M76" s="68"/>
      <c r="N76" s="68"/>
    </row>
    <row r="77" spans="2:14" ht="16.350000000000001" customHeight="1">
      <c r="M77" s="68"/>
      <c r="N77" s="68"/>
    </row>
    <row r="78" spans="2:14" ht="14.45"/>
    <row r="79" spans="2:14" ht="14.85" customHeight="1">
      <c r="I79" s="163"/>
      <c r="J79" s="234"/>
    </row>
    <row r="80" spans="2:14" ht="14.85" hidden="1" customHeight="1">
      <c r="I80" s="32"/>
      <c r="J80" s="44"/>
    </row>
    <row r="81" spans="9:10" ht="14.85" hidden="1" customHeight="1">
      <c r="I81" s="29"/>
      <c r="J81" s="44"/>
    </row>
    <row r="82" spans="9:10" ht="14.85" hidden="1" customHeight="1">
      <c r="I82" s="63"/>
      <c r="J82" s="44"/>
    </row>
    <row r="83" spans="9:10" ht="14.85" hidden="1" customHeight="1"/>
    <row r="84" spans="9:10" ht="14.85" hidden="1" customHeight="1"/>
    <row r="85" spans="9:10" ht="14.85" hidden="1" customHeight="1"/>
    <row r="86" spans="9:10" ht="14.85" hidden="1" customHeight="1"/>
  </sheetData>
  <mergeCells count="77">
    <mergeCell ref="D25:H25"/>
    <mergeCell ref="D26:H26"/>
    <mergeCell ref="D32:H32"/>
    <mergeCell ref="D33:H33"/>
    <mergeCell ref="D34:H34"/>
    <mergeCell ref="B73:C73"/>
    <mergeCell ref="D73:L73"/>
    <mergeCell ref="B67:B69"/>
    <mergeCell ref="B72:C72"/>
    <mergeCell ref="D72:L72"/>
    <mergeCell ref="B70:B71"/>
    <mergeCell ref="D52:H52"/>
    <mergeCell ref="D53:H53"/>
    <mergeCell ref="K62:L62"/>
    <mergeCell ref="D50:H50"/>
    <mergeCell ref="D62:H62"/>
    <mergeCell ref="D60:H60"/>
    <mergeCell ref="D55:H55"/>
    <mergeCell ref="D56:H56"/>
    <mergeCell ref="D59:H59"/>
    <mergeCell ref="D57:H57"/>
    <mergeCell ref="D58:H58"/>
    <mergeCell ref="D63:H63"/>
    <mergeCell ref="K63:L63"/>
    <mergeCell ref="D54:H54"/>
    <mergeCell ref="B61:L61"/>
    <mergeCell ref="B65:C66"/>
    <mergeCell ref="D65:K65"/>
    <mergeCell ref="L65:L66"/>
    <mergeCell ref="B43:C60"/>
    <mergeCell ref="D51:H51"/>
    <mergeCell ref="D43:H43"/>
    <mergeCell ref="D44:H44"/>
    <mergeCell ref="D45:H45"/>
    <mergeCell ref="D46:H46"/>
    <mergeCell ref="D47:H47"/>
    <mergeCell ref="D48:H48"/>
    <mergeCell ref="D49:H49"/>
    <mergeCell ref="B12:L12"/>
    <mergeCell ref="B13:H13"/>
    <mergeCell ref="B14:C28"/>
    <mergeCell ref="D14:H14"/>
    <mergeCell ref="D16:H16"/>
    <mergeCell ref="D17:H17"/>
    <mergeCell ref="D18:H18"/>
    <mergeCell ref="D28:H28"/>
    <mergeCell ref="D15:H15"/>
    <mergeCell ref="D19:H19"/>
    <mergeCell ref="D23:H23"/>
    <mergeCell ref="D27:H27"/>
    <mergeCell ref="D20:H20"/>
    <mergeCell ref="D21:H21"/>
    <mergeCell ref="D22:H22"/>
    <mergeCell ref="D24:H24"/>
    <mergeCell ref="B29:C42"/>
    <mergeCell ref="D29:H29"/>
    <mergeCell ref="D30:H30"/>
    <mergeCell ref="D31:H31"/>
    <mergeCell ref="D42:H42"/>
    <mergeCell ref="D38:H38"/>
    <mergeCell ref="D41:H41"/>
    <mergeCell ref="D35:H35"/>
    <mergeCell ref="D36:H36"/>
    <mergeCell ref="D37:H37"/>
    <mergeCell ref="D39:H39"/>
    <mergeCell ref="D40:H40"/>
    <mergeCell ref="B10:C10"/>
    <mergeCell ref="D10:L10"/>
    <mergeCell ref="B11:C11"/>
    <mergeCell ref="D11:L11"/>
    <mergeCell ref="B9:C9"/>
    <mergeCell ref="D9:L9"/>
    <mergeCell ref="B1:L1"/>
    <mergeCell ref="B2:L2"/>
    <mergeCell ref="B4:C4"/>
    <mergeCell ref="B5:C5"/>
    <mergeCell ref="B6:C6"/>
  </mergeCells>
  <phoneticPr fontId="3" type="noConversion"/>
  <conditionalFormatting sqref="D11:E11">
    <cfRule type="dataBar" priority="1">
      <dataBar>
        <cfvo type="num" val="0"/>
        <cfvo type="num" val="1"/>
        <color rgb="FF6DBEB5"/>
      </dataBar>
      <extLst>
        <ext xmlns:x14="http://schemas.microsoft.com/office/spreadsheetml/2009/9/main" uri="{B025F937-C7B1-47D3-B67F-A62EFF666E3E}">
          <x14:id>{F9E2C71C-54AC-422C-95BF-78D1171A964E}</x14:id>
        </ext>
      </extLst>
    </cfRule>
  </conditionalFormatting>
  <dataValidations count="1">
    <dataValidation type="list" allowBlank="1" showInputMessage="1" showErrorMessage="1" sqref="K14:K60" xr:uid="{322DA783-7D6A-489C-B414-83C9CFC67200}">
      <formula1>"Seleccione, SI,NO, NoAplica"</formula1>
    </dataValidation>
  </dataValidations>
  <hyperlinks>
    <hyperlink ref="M72:N72" location="'2. Definamos '!A1" display="Volver" xr:uid="{96D62E02-E073-498A-8FDA-6F8694E96866}"/>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9E2C71C-54AC-422C-95BF-78D1171A964E}">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F29B8A-AE73-4421-997F-948905144801}">
  <sheetPr codeName="Hoja14">
    <tabColor rgb="FFD0F1EF"/>
  </sheetPr>
  <dimension ref="A1:R76"/>
  <sheetViews>
    <sheetView showGridLines="0" topLeftCell="A54" zoomScale="59" workbookViewId="0"/>
  </sheetViews>
  <sheetFormatPr defaultColWidth="11.42578125"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316</v>
      </c>
      <c r="E6" s="161"/>
      <c r="F6" s="61"/>
      <c r="G6" s="61"/>
      <c r="H6" s="61"/>
      <c r="I6" s="61"/>
      <c r="J6" s="61"/>
      <c r="K6" s="61"/>
      <c r="L6" s="62"/>
    </row>
    <row r="7" spans="2:18" ht="15" thickBot="1"/>
    <row r="8" spans="2:18" ht="15.95" thickBot="1">
      <c r="B8" s="335" t="s">
        <v>190</v>
      </c>
      <c r="C8" s="335"/>
      <c r="D8" s="336" t="s">
        <v>191</v>
      </c>
      <c r="E8" s="336"/>
      <c r="F8" s="337"/>
      <c r="G8" s="337"/>
      <c r="H8" s="337"/>
      <c r="I8" s="337"/>
      <c r="J8" s="337"/>
      <c r="K8" s="337"/>
      <c r="L8" s="338"/>
    </row>
    <row r="9" spans="2:18" ht="53.1" customHeight="1" thickBot="1">
      <c r="B9" s="335" t="s">
        <v>255</v>
      </c>
      <c r="C9" s="335"/>
      <c r="D9" s="459" t="s">
        <v>317</v>
      </c>
      <c r="E9" s="459"/>
      <c r="F9" s="459"/>
      <c r="G9" s="459"/>
      <c r="H9" s="459"/>
      <c r="I9" s="459"/>
      <c r="J9" s="459"/>
      <c r="K9" s="459"/>
      <c r="L9" s="460"/>
    </row>
    <row r="10" spans="2:18" ht="15.95" thickBot="1">
      <c r="B10" s="457" t="s">
        <v>194</v>
      </c>
      <c r="C10" s="458"/>
      <c r="D10" s="414">
        <f>COUNTIF(J13:J41,"SI")/COUNTIF(I13:I41,1)</f>
        <v>0</v>
      </c>
      <c r="E10" s="348"/>
      <c r="F10" s="348"/>
      <c r="G10" s="348"/>
      <c r="H10" s="348"/>
      <c r="I10" s="348"/>
      <c r="J10" s="348"/>
      <c r="K10" s="348"/>
      <c r="L10" s="349"/>
      <c r="N10" s="65">
        <f>D10</f>
        <v>0</v>
      </c>
    </row>
    <row r="11" spans="2:18" ht="7.35" customHeight="1" thickBot="1">
      <c r="B11" s="359"/>
      <c r="C11" s="359"/>
      <c r="D11" s="359"/>
      <c r="E11" s="359"/>
      <c r="F11" s="359"/>
      <c r="G11" s="359"/>
      <c r="H11" s="359"/>
      <c r="I11" s="359"/>
      <c r="J11" s="359"/>
      <c r="K11" s="359"/>
      <c r="L11" s="359"/>
    </row>
    <row r="12" spans="2:18" ht="15.95" thickBot="1">
      <c r="B12" s="441" t="s">
        <v>195</v>
      </c>
      <c r="C12" s="442"/>
      <c r="D12" s="442"/>
      <c r="E12" s="442"/>
      <c r="F12" s="442"/>
      <c r="G12" s="442"/>
      <c r="H12" s="443"/>
      <c r="I12" s="70"/>
      <c r="J12" s="70"/>
      <c r="K12" s="30" t="s">
        <v>196</v>
      </c>
      <c r="L12" s="31" t="s">
        <v>197</v>
      </c>
    </row>
    <row r="13" spans="2:18" ht="15" customHeight="1" thickBot="1">
      <c r="B13" s="350" t="s">
        <v>198</v>
      </c>
      <c r="C13" s="351"/>
      <c r="D13" s="356" t="s">
        <v>201</v>
      </c>
      <c r="E13" s="356"/>
      <c r="F13" s="356"/>
      <c r="G13" s="356"/>
      <c r="H13" s="356"/>
      <c r="I13" s="208">
        <f>IF(D13&lt;&gt;"",IF(OR(K13="NO",K13="SI",K13="Seleccione"),1,0),0)</f>
        <v>1</v>
      </c>
      <c r="J13" s="208" t="str">
        <f t="shared" ref="J13:J41" si="0">IF(D13="",0,K13)</f>
        <v>Seleccione</v>
      </c>
      <c r="K13" s="209" t="s">
        <v>5</v>
      </c>
      <c r="L13" s="33"/>
    </row>
    <row r="14" spans="2:18" ht="15.95" thickBot="1">
      <c r="B14" s="352"/>
      <c r="C14" s="353"/>
      <c r="D14" s="357" t="s">
        <v>281</v>
      </c>
      <c r="E14" s="357"/>
      <c r="F14" s="357"/>
      <c r="G14" s="357"/>
      <c r="H14" s="357"/>
      <c r="I14" s="206">
        <f t="shared" ref="I14:I41" si="1">IF(D14&lt;&gt;"",IF(OR(K14="NO",K14="SI",K14="Seleccione"),1,0),0)</f>
        <v>1</v>
      </c>
      <c r="J14" s="208" t="str">
        <f t="shared" si="0"/>
        <v>Seleccione</v>
      </c>
      <c r="K14" s="207" t="s">
        <v>5</v>
      </c>
      <c r="L14" s="34"/>
    </row>
    <row r="15" spans="2:18" ht="15.95" thickBot="1">
      <c r="B15" s="352"/>
      <c r="C15" s="353"/>
      <c r="D15" s="357" t="s">
        <v>203</v>
      </c>
      <c r="E15" s="357"/>
      <c r="F15" s="357"/>
      <c r="G15" s="357"/>
      <c r="H15" s="357"/>
      <c r="I15" s="206">
        <f t="shared" si="1"/>
        <v>1</v>
      </c>
      <c r="J15" s="208" t="str">
        <f t="shared" si="0"/>
        <v>Seleccione</v>
      </c>
      <c r="K15" s="207" t="s">
        <v>5</v>
      </c>
      <c r="L15" s="34"/>
    </row>
    <row r="16" spans="2:18" ht="15.95" thickBot="1">
      <c r="B16" s="352"/>
      <c r="C16" s="353"/>
      <c r="D16" s="357" t="s">
        <v>204</v>
      </c>
      <c r="E16" s="357"/>
      <c r="F16" s="357"/>
      <c r="G16" s="357"/>
      <c r="H16" s="357"/>
      <c r="I16" s="206">
        <f t="shared" si="1"/>
        <v>1</v>
      </c>
      <c r="J16" s="208" t="str">
        <f t="shared" si="0"/>
        <v>Seleccione</v>
      </c>
      <c r="K16" s="207" t="s">
        <v>5</v>
      </c>
      <c r="L16" s="34"/>
    </row>
    <row r="17" spans="2:12" ht="15" customHeight="1" thickBot="1">
      <c r="B17" s="352"/>
      <c r="C17" s="353"/>
      <c r="D17" s="357" t="s">
        <v>205</v>
      </c>
      <c r="E17" s="357"/>
      <c r="F17" s="357"/>
      <c r="G17" s="357"/>
      <c r="H17" s="357"/>
      <c r="I17" s="206">
        <f t="shared" si="1"/>
        <v>1</v>
      </c>
      <c r="J17" s="208" t="str">
        <f t="shared" si="0"/>
        <v>Seleccione</v>
      </c>
      <c r="K17" s="207" t="s">
        <v>5</v>
      </c>
      <c r="L17" s="34"/>
    </row>
    <row r="18" spans="2:12" ht="15" customHeight="1" thickBot="1">
      <c r="B18" s="352"/>
      <c r="C18" s="353"/>
      <c r="D18" s="357"/>
      <c r="E18" s="357"/>
      <c r="F18" s="357"/>
      <c r="G18" s="357"/>
      <c r="H18" s="357"/>
      <c r="I18" s="206">
        <f t="shared" si="1"/>
        <v>0</v>
      </c>
      <c r="J18" s="208">
        <f t="shared" si="0"/>
        <v>0</v>
      </c>
      <c r="K18" s="207" t="s">
        <v>5</v>
      </c>
      <c r="L18" s="34"/>
    </row>
    <row r="19" spans="2:12" ht="15" customHeight="1" thickBot="1">
      <c r="B19" s="352"/>
      <c r="C19" s="353"/>
      <c r="D19" s="357"/>
      <c r="E19" s="357"/>
      <c r="F19" s="357"/>
      <c r="G19" s="357"/>
      <c r="H19" s="357"/>
      <c r="I19" s="206">
        <f t="shared" si="1"/>
        <v>0</v>
      </c>
      <c r="J19" s="208">
        <f t="shared" si="0"/>
        <v>0</v>
      </c>
      <c r="K19" s="207" t="s">
        <v>5</v>
      </c>
      <c r="L19" s="34"/>
    </row>
    <row r="20" spans="2:12" ht="15" customHeight="1" thickBot="1">
      <c r="B20" s="352"/>
      <c r="C20" s="353"/>
      <c r="D20" s="357"/>
      <c r="E20" s="357"/>
      <c r="F20" s="357"/>
      <c r="G20" s="357"/>
      <c r="H20" s="357"/>
      <c r="I20" s="206">
        <f t="shared" si="1"/>
        <v>0</v>
      </c>
      <c r="J20" s="208">
        <f t="shared" si="0"/>
        <v>0</v>
      </c>
      <c r="K20" s="207" t="s">
        <v>5</v>
      </c>
      <c r="L20" s="34"/>
    </row>
    <row r="21" spans="2:12" ht="15" customHeight="1" thickBot="1">
      <c r="B21" s="352"/>
      <c r="C21" s="353"/>
      <c r="D21" s="357"/>
      <c r="E21" s="357"/>
      <c r="F21" s="357"/>
      <c r="G21" s="357"/>
      <c r="H21" s="357"/>
      <c r="I21" s="206">
        <f t="shared" si="1"/>
        <v>0</v>
      </c>
      <c r="J21" s="208">
        <f t="shared" si="0"/>
        <v>0</v>
      </c>
      <c r="K21" s="207" t="s">
        <v>5</v>
      </c>
      <c r="L21" s="34"/>
    </row>
    <row r="22" spans="2:12" ht="15" customHeight="1" thickBot="1">
      <c r="B22" s="352"/>
      <c r="C22" s="353"/>
      <c r="D22" s="357"/>
      <c r="E22" s="357"/>
      <c r="F22" s="357"/>
      <c r="G22" s="357"/>
      <c r="H22" s="357"/>
      <c r="I22" s="206">
        <f t="shared" si="1"/>
        <v>0</v>
      </c>
      <c r="J22" s="208">
        <f t="shared" si="0"/>
        <v>0</v>
      </c>
      <c r="K22" s="207" t="s">
        <v>5</v>
      </c>
      <c r="L22" s="34"/>
    </row>
    <row r="23" spans="2:12" ht="15.95" thickBot="1">
      <c r="B23" s="354"/>
      <c r="C23" s="355"/>
      <c r="D23" s="358"/>
      <c r="E23" s="358"/>
      <c r="F23" s="358"/>
      <c r="G23" s="358"/>
      <c r="H23" s="358"/>
      <c r="I23" s="210">
        <f t="shared" si="1"/>
        <v>0</v>
      </c>
      <c r="J23" s="208">
        <f t="shared" si="0"/>
        <v>0</v>
      </c>
      <c r="K23" s="211" t="s">
        <v>5</v>
      </c>
      <c r="L23" s="35"/>
    </row>
    <row r="24" spans="2:12" ht="15" customHeight="1" thickBot="1">
      <c r="B24" s="350" t="s">
        <v>258</v>
      </c>
      <c r="C24" s="351"/>
      <c r="D24" s="356" t="s">
        <v>318</v>
      </c>
      <c r="E24" s="356"/>
      <c r="F24" s="356"/>
      <c r="G24" s="356"/>
      <c r="H24" s="356"/>
      <c r="I24" s="208">
        <f t="shared" si="1"/>
        <v>1</v>
      </c>
      <c r="J24" s="208" t="str">
        <f t="shared" si="0"/>
        <v>Seleccione</v>
      </c>
      <c r="K24" s="209" t="s">
        <v>5</v>
      </c>
      <c r="L24" s="33"/>
    </row>
    <row r="25" spans="2:12" ht="15.95" thickBot="1">
      <c r="B25" s="352"/>
      <c r="C25" s="353"/>
      <c r="D25" s="357" t="s">
        <v>319</v>
      </c>
      <c r="E25" s="357"/>
      <c r="F25" s="357"/>
      <c r="G25" s="357"/>
      <c r="H25" s="357"/>
      <c r="I25" s="206">
        <f t="shared" si="1"/>
        <v>1</v>
      </c>
      <c r="J25" s="208" t="str">
        <f t="shared" si="0"/>
        <v>Seleccione</v>
      </c>
      <c r="K25" s="207" t="s">
        <v>5</v>
      </c>
      <c r="L25" s="34"/>
    </row>
    <row r="26" spans="2:12" ht="15" customHeight="1" thickBot="1">
      <c r="B26" s="352"/>
      <c r="C26" s="353"/>
      <c r="D26" s="447" t="s">
        <v>289</v>
      </c>
      <c r="E26" s="447"/>
      <c r="F26" s="447"/>
      <c r="G26" s="447"/>
      <c r="H26" s="447"/>
      <c r="I26" s="206">
        <f t="shared" si="1"/>
        <v>1</v>
      </c>
      <c r="J26" s="208" t="str">
        <f t="shared" si="0"/>
        <v>Seleccione</v>
      </c>
      <c r="K26" s="207" t="s">
        <v>5</v>
      </c>
      <c r="L26" s="34"/>
    </row>
    <row r="27" spans="2:12" ht="15" customHeight="1" thickBot="1">
      <c r="B27" s="352"/>
      <c r="C27" s="353"/>
      <c r="D27" s="447"/>
      <c r="E27" s="447"/>
      <c r="F27" s="447"/>
      <c r="G27" s="447"/>
      <c r="H27" s="447"/>
      <c r="I27" s="206">
        <f t="shared" si="1"/>
        <v>0</v>
      </c>
      <c r="J27" s="208">
        <f t="shared" si="0"/>
        <v>0</v>
      </c>
      <c r="K27" s="207" t="s">
        <v>5</v>
      </c>
      <c r="L27" s="34"/>
    </row>
    <row r="28" spans="2:12" ht="15" customHeight="1" thickBot="1">
      <c r="B28" s="352"/>
      <c r="C28" s="353"/>
      <c r="D28" s="447"/>
      <c r="E28" s="447"/>
      <c r="F28" s="447"/>
      <c r="G28" s="447"/>
      <c r="H28" s="447"/>
      <c r="I28" s="206">
        <f t="shared" si="1"/>
        <v>0</v>
      </c>
      <c r="J28" s="208">
        <f t="shared" si="0"/>
        <v>0</v>
      </c>
      <c r="K28" s="207" t="s">
        <v>5</v>
      </c>
      <c r="L28" s="34"/>
    </row>
    <row r="29" spans="2:12" ht="15.95" thickBot="1">
      <c r="B29" s="354"/>
      <c r="C29" s="355"/>
      <c r="D29" s="358"/>
      <c r="E29" s="358"/>
      <c r="F29" s="358"/>
      <c r="G29" s="358"/>
      <c r="H29" s="358"/>
      <c r="I29" s="210">
        <f t="shared" si="1"/>
        <v>0</v>
      </c>
      <c r="J29" s="208">
        <f t="shared" si="0"/>
        <v>0</v>
      </c>
      <c r="K29" s="211" t="s">
        <v>5</v>
      </c>
      <c r="L29" s="35"/>
    </row>
    <row r="30" spans="2:12" ht="15" customHeight="1" thickBot="1">
      <c r="B30" s="350" t="s">
        <v>261</v>
      </c>
      <c r="C30" s="351"/>
      <c r="D30" s="461" t="s">
        <v>320</v>
      </c>
      <c r="E30" s="461"/>
      <c r="F30" s="461"/>
      <c r="G30" s="461"/>
      <c r="H30" s="461"/>
      <c r="I30" s="208">
        <f t="shared" si="1"/>
        <v>1</v>
      </c>
      <c r="J30" s="208" t="str">
        <f t="shared" si="0"/>
        <v>Seleccione</v>
      </c>
      <c r="K30" s="209" t="s">
        <v>5</v>
      </c>
      <c r="L30" s="33"/>
    </row>
    <row r="31" spans="2:12" ht="15.95" thickBot="1">
      <c r="B31" s="352"/>
      <c r="C31" s="353"/>
      <c r="D31" s="447" t="s">
        <v>321</v>
      </c>
      <c r="E31" s="447"/>
      <c r="F31" s="447"/>
      <c r="G31" s="447"/>
      <c r="H31" s="447"/>
      <c r="I31" s="206">
        <f t="shared" si="1"/>
        <v>1</v>
      </c>
      <c r="J31" s="208" t="str">
        <f t="shared" si="0"/>
        <v>Seleccione</v>
      </c>
      <c r="K31" s="207" t="s">
        <v>5</v>
      </c>
      <c r="L31" s="34"/>
    </row>
    <row r="32" spans="2:12" ht="15.95" thickBot="1">
      <c r="B32" s="352"/>
      <c r="C32" s="353"/>
      <c r="D32" s="447" t="s">
        <v>322</v>
      </c>
      <c r="E32" s="447"/>
      <c r="F32" s="447"/>
      <c r="G32" s="447"/>
      <c r="H32" s="447"/>
      <c r="I32" s="206">
        <f t="shared" si="1"/>
        <v>1</v>
      </c>
      <c r="J32" s="208" t="str">
        <f t="shared" si="0"/>
        <v>Seleccione</v>
      </c>
      <c r="K32" s="207" t="s">
        <v>5</v>
      </c>
      <c r="L32" s="34"/>
    </row>
    <row r="33" spans="2:12" ht="15.95" thickBot="1">
      <c r="B33" s="352"/>
      <c r="C33" s="353"/>
      <c r="D33" s="447" t="s">
        <v>323</v>
      </c>
      <c r="E33" s="447"/>
      <c r="F33" s="447"/>
      <c r="G33" s="447"/>
      <c r="H33" s="447"/>
      <c r="I33" s="206">
        <f t="shared" si="1"/>
        <v>1</v>
      </c>
      <c r="J33" s="208" t="str">
        <f t="shared" si="0"/>
        <v>Seleccione</v>
      </c>
      <c r="K33" s="207" t="s">
        <v>5</v>
      </c>
      <c r="L33" s="34"/>
    </row>
    <row r="34" spans="2:12" ht="15.95" thickBot="1">
      <c r="B34" s="352"/>
      <c r="C34" s="353"/>
      <c r="D34" s="447" t="s">
        <v>324</v>
      </c>
      <c r="E34" s="447"/>
      <c r="F34" s="447"/>
      <c r="G34" s="447"/>
      <c r="H34" s="447"/>
      <c r="I34" s="206">
        <f t="shared" si="1"/>
        <v>1</v>
      </c>
      <c r="J34" s="208" t="str">
        <f t="shared" si="0"/>
        <v>Seleccione</v>
      </c>
      <c r="K34" s="207" t="s">
        <v>5</v>
      </c>
      <c r="L34" s="34"/>
    </row>
    <row r="35" spans="2:12" ht="15.95" thickBot="1">
      <c r="B35" s="352"/>
      <c r="C35" s="353"/>
      <c r="D35" s="447" t="s">
        <v>325</v>
      </c>
      <c r="E35" s="447"/>
      <c r="F35" s="447"/>
      <c r="G35" s="447"/>
      <c r="H35" s="447"/>
      <c r="I35" s="206">
        <f t="shared" si="1"/>
        <v>1</v>
      </c>
      <c r="J35" s="208" t="str">
        <f t="shared" si="0"/>
        <v>Seleccione</v>
      </c>
      <c r="K35" s="207" t="s">
        <v>5</v>
      </c>
      <c r="L35" s="34"/>
    </row>
    <row r="36" spans="2:12" ht="15.95" thickBot="1">
      <c r="B36" s="352"/>
      <c r="C36" s="353"/>
      <c r="D36" s="447" t="s">
        <v>326</v>
      </c>
      <c r="E36" s="447"/>
      <c r="F36" s="447"/>
      <c r="G36" s="447"/>
      <c r="H36" s="447"/>
      <c r="I36" s="206">
        <f t="shared" si="1"/>
        <v>1</v>
      </c>
      <c r="J36" s="208" t="str">
        <f t="shared" si="0"/>
        <v>Seleccione</v>
      </c>
      <c r="K36" s="207" t="s">
        <v>5</v>
      </c>
      <c r="L36" s="34"/>
    </row>
    <row r="37" spans="2:12" ht="15.95" thickBot="1">
      <c r="B37" s="352"/>
      <c r="C37" s="353"/>
      <c r="D37" s="447" t="s">
        <v>327</v>
      </c>
      <c r="E37" s="447"/>
      <c r="F37" s="447"/>
      <c r="G37" s="447"/>
      <c r="H37" s="447"/>
      <c r="I37" s="206">
        <f t="shared" si="1"/>
        <v>1</v>
      </c>
      <c r="J37" s="208" t="str">
        <f t="shared" si="0"/>
        <v>Seleccione</v>
      </c>
      <c r="K37" s="207" t="s">
        <v>5</v>
      </c>
      <c r="L37" s="34"/>
    </row>
    <row r="38" spans="2:12" ht="15" customHeight="1" thickBot="1">
      <c r="B38" s="352"/>
      <c r="C38" s="353"/>
      <c r="D38" s="447" t="s">
        <v>328</v>
      </c>
      <c r="E38" s="447"/>
      <c r="F38" s="447"/>
      <c r="G38" s="447"/>
      <c r="H38" s="447"/>
      <c r="I38" s="206">
        <f t="shared" si="1"/>
        <v>1</v>
      </c>
      <c r="J38" s="208" t="str">
        <f t="shared" si="0"/>
        <v>Seleccione</v>
      </c>
      <c r="K38" s="207" t="s">
        <v>5</v>
      </c>
      <c r="L38" s="34"/>
    </row>
    <row r="39" spans="2:12" ht="15" customHeight="1" thickBot="1">
      <c r="B39" s="352"/>
      <c r="C39" s="353"/>
      <c r="D39" s="416"/>
      <c r="E39" s="416"/>
      <c r="F39" s="416"/>
      <c r="G39" s="416"/>
      <c r="H39" s="416"/>
      <c r="I39" s="206">
        <f t="shared" si="1"/>
        <v>0</v>
      </c>
      <c r="J39" s="208">
        <f t="shared" si="0"/>
        <v>0</v>
      </c>
      <c r="K39" s="207" t="s">
        <v>5</v>
      </c>
      <c r="L39" s="34"/>
    </row>
    <row r="40" spans="2:12" ht="15" customHeight="1" thickBot="1">
      <c r="B40" s="352"/>
      <c r="C40" s="353"/>
      <c r="D40" s="416"/>
      <c r="E40" s="416"/>
      <c r="F40" s="416"/>
      <c r="G40" s="416"/>
      <c r="H40" s="416"/>
      <c r="I40" s="206">
        <f t="shared" si="1"/>
        <v>0</v>
      </c>
      <c r="J40" s="208">
        <f t="shared" si="0"/>
        <v>0</v>
      </c>
      <c r="K40" s="207" t="s">
        <v>5</v>
      </c>
      <c r="L40" s="34"/>
    </row>
    <row r="41" spans="2:12" ht="15.95" thickBot="1">
      <c r="B41" s="354"/>
      <c r="C41" s="355"/>
      <c r="D41" s="419"/>
      <c r="E41" s="419"/>
      <c r="F41" s="419"/>
      <c r="G41" s="419"/>
      <c r="H41" s="419"/>
      <c r="I41" s="210">
        <f t="shared" si="1"/>
        <v>0</v>
      </c>
      <c r="J41" s="208">
        <f t="shared" si="0"/>
        <v>0</v>
      </c>
      <c r="K41" s="211" t="s">
        <v>5</v>
      </c>
      <c r="L41" s="35"/>
    </row>
    <row r="42" spans="2:12" ht="16.350000000000001" customHeight="1">
      <c r="B42" s="359"/>
      <c r="C42" s="359"/>
      <c r="D42" s="359"/>
      <c r="E42" s="359"/>
      <c r="F42" s="359"/>
      <c r="G42" s="359"/>
      <c r="H42" s="359"/>
      <c r="I42" s="359"/>
      <c r="J42" s="359"/>
      <c r="K42" s="359"/>
      <c r="L42" s="359"/>
    </row>
    <row r="43" spans="2:12" ht="16.350000000000001" customHeight="1">
      <c r="B43" s="120" t="s">
        <v>226</v>
      </c>
      <c r="C43" s="120" t="s">
        <v>227</v>
      </c>
      <c r="D43" s="451" t="s">
        <v>228</v>
      </c>
      <c r="E43" s="453"/>
      <c r="F43" s="453"/>
      <c r="G43" s="453"/>
      <c r="H43" s="452"/>
      <c r="I43" s="164"/>
      <c r="J43" s="164"/>
      <c r="K43" s="451" t="s">
        <v>229</v>
      </c>
      <c r="L43" s="452"/>
    </row>
    <row r="44" spans="2:12" ht="24" customHeight="1">
      <c r="B44" s="123"/>
      <c r="C44" s="121" t="str">
        <f>IF(B44=0," ",EDATE(B44,D44))</f>
        <v xml:space="preserve"> </v>
      </c>
      <c r="D44" s="448"/>
      <c r="E44" s="448"/>
      <c r="F44" s="448"/>
      <c r="G44" s="448"/>
      <c r="H44" s="448"/>
      <c r="I44" s="122"/>
      <c r="J44" s="122"/>
      <c r="K44" s="449" t="str">
        <f ca="1">IF(B44=0, " ", DATEDIF(B44,TODAY(),"m"))</f>
        <v xml:space="preserve"> </v>
      </c>
      <c r="L44" s="449"/>
    </row>
    <row r="45" spans="2:12" ht="12" customHeight="1" thickBot="1">
      <c r="B45" s="69"/>
      <c r="C45" s="69"/>
      <c r="D45" s="69"/>
      <c r="E45" s="69"/>
      <c r="F45" s="69"/>
      <c r="G45" s="69"/>
      <c r="H45" s="69"/>
      <c r="I45" s="213"/>
      <c r="J45" s="235"/>
      <c r="K45" s="69"/>
      <c r="L45" s="69"/>
    </row>
    <row r="46" spans="2:12" ht="17.100000000000001" customHeight="1">
      <c r="B46" s="350" t="s">
        <v>230</v>
      </c>
      <c r="C46" s="351"/>
      <c r="D46" s="351" t="s">
        <v>231</v>
      </c>
      <c r="E46" s="351"/>
      <c r="F46" s="351"/>
      <c r="G46" s="351"/>
      <c r="H46" s="351"/>
      <c r="I46" s="351"/>
      <c r="J46" s="351"/>
      <c r="K46" s="351"/>
      <c r="L46" s="383" t="s">
        <v>232</v>
      </c>
    </row>
    <row r="47" spans="2:12" ht="46.35" customHeight="1">
      <c r="B47" s="352"/>
      <c r="C47" s="353"/>
      <c r="D47" s="151" t="s">
        <v>233</v>
      </c>
      <c r="E47" s="151" t="s">
        <v>234</v>
      </c>
      <c r="F47" s="151" t="s">
        <v>235</v>
      </c>
      <c r="G47" s="151" t="s">
        <v>236</v>
      </c>
      <c r="H47" s="151" t="s">
        <v>237</v>
      </c>
      <c r="I47" s="134"/>
      <c r="J47" s="134"/>
      <c r="K47" s="151" t="s">
        <v>238</v>
      </c>
      <c r="L47" s="384"/>
    </row>
    <row r="48" spans="2:12" ht="31.35" customHeight="1">
      <c r="B48" s="381" t="s">
        <v>329</v>
      </c>
      <c r="C48" s="138" t="s">
        <v>330</v>
      </c>
      <c r="D48" s="55"/>
      <c r="E48" s="55"/>
      <c r="F48" s="55"/>
      <c r="G48" s="55"/>
      <c r="H48" s="55"/>
      <c r="I48" s="55"/>
      <c r="J48" s="55"/>
      <c r="K48" s="55"/>
      <c r="L48" s="34"/>
    </row>
    <row r="49" spans="2:14" ht="35.1" customHeight="1">
      <c r="B49" s="381"/>
      <c r="C49" s="138" t="s">
        <v>331</v>
      </c>
      <c r="D49" s="55"/>
      <c r="E49" s="55"/>
      <c r="F49" s="55"/>
      <c r="G49" s="55"/>
      <c r="H49" s="55"/>
      <c r="I49" s="162"/>
      <c r="J49" s="162"/>
      <c r="K49" s="55"/>
      <c r="L49" s="34"/>
    </row>
    <row r="50" spans="2:14" ht="35.1" customHeight="1" thickBot="1">
      <c r="B50" s="381"/>
      <c r="C50" s="159" t="s">
        <v>242</v>
      </c>
      <c r="D50" s="133" t="str">
        <f>IFERROR((D48-D49)/D48," ")</f>
        <v xml:space="preserve"> </v>
      </c>
      <c r="E50" s="133" t="str">
        <f>IFERROR((E48-E49)/E48," ")</f>
        <v xml:space="preserve"> </v>
      </c>
      <c r="F50" s="133" t="str">
        <f t="shared" ref="F50:K50" si="2">IFERROR((F48-F49)/F48," ")</f>
        <v xml:space="preserve"> </v>
      </c>
      <c r="G50" s="133" t="str">
        <f t="shared" si="2"/>
        <v xml:space="preserve"> </v>
      </c>
      <c r="H50" s="133" t="str">
        <f t="shared" si="2"/>
        <v xml:space="preserve"> </v>
      </c>
      <c r="I50" s="125"/>
      <c r="J50" s="125"/>
      <c r="K50" s="133" t="str">
        <f t="shared" si="2"/>
        <v xml:space="preserve"> </v>
      </c>
      <c r="L50" s="34"/>
    </row>
    <row r="51" spans="2:14" ht="35.1" customHeight="1" thickBot="1">
      <c r="B51" s="189" t="s">
        <v>332</v>
      </c>
      <c r="C51" s="190" t="s">
        <v>242</v>
      </c>
      <c r="D51" s="192">
        <f>D48-D49</f>
        <v>0</v>
      </c>
      <c r="E51" s="192">
        <f t="shared" ref="E51:K51" si="3">E48-E49</f>
        <v>0</v>
      </c>
      <c r="F51" s="192">
        <f t="shared" si="3"/>
        <v>0</v>
      </c>
      <c r="G51" s="192">
        <f t="shared" si="3"/>
        <v>0</v>
      </c>
      <c r="H51" s="192">
        <f t="shared" si="3"/>
        <v>0</v>
      </c>
      <c r="I51" s="192">
        <f t="shared" si="3"/>
        <v>0</v>
      </c>
      <c r="J51" s="192"/>
      <c r="K51" s="192">
        <f t="shared" si="3"/>
        <v>0</v>
      </c>
      <c r="L51" s="191"/>
    </row>
    <row r="52" spans="2:14" ht="15.6">
      <c r="B52" s="429" t="s">
        <v>245</v>
      </c>
      <c r="C52" s="430"/>
      <c r="D52" s="431"/>
      <c r="E52" s="431"/>
      <c r="F52" s="431"/>
      <c r="G52" s="431"/>
      <c r="H52" s="431"/>
      <c r="I52" s="431"/>
      <c r="J52" s="431"/>
      <c r="K52" s="431"/>
      <c r="L52" s="432"/>
    </row>
    <row r="53" spans="2:14" ht="45.6" customHeight="1" thickBot="1">
      <c r="B53" s="425" t="s">
        <v>246</v>
      </c>
      <c r="C53" s="426"/>
      <c r="D53" s="427" t="s">
        <v>333</v>
      </c>
      <c r="E53" s="427"/>
      <c r="F53" s="427"/>
      <c r="G53" s="427"/>
      <c r="H53" s="427"/>
      <c r="I53" s="427"/>
      <c r="J53" s="427"/>
      <c r="K53" s="427"/>
      <c r="L53" s="428"/>
    </row>
    <row r="54" spans="2:14" ht="35.1" customHeight="1" thickBot="1">
      <c r="B54" s="131"/>
      <c r="C54" s="160"/>
      <c r="D54" s="64"/>
      <c r="E54" s="64"/>
      <c r="F54" s="64"/>
      <c r="G54" s="64"/>
      <c r="H54" s="64"/>
      <c r="I54" s="135"/>
      <c r="J54" s="236"/>
      <c r="K54" s="64"/>
      <c r="L54" s="64"/>
    </row>
    <row r="55" spans="2:14" ht="20.100000000000001" customHeight="1">
      <c r="B55" s="350" t="s">
        <v>230</v>
      </c>
      <c r="C55" s="351"/>
      <c r="D55" s="351" t="s">
        <v>231</v>
      </c>
      <c r="E55" s="351"/>
      <c r="F55" s="351"/>
      <c r="G55" s="351"/>
      <c r="H55" s="351"/>
      <c r="I55" s="351"/>
      <c r="J55" s="351"/>
      <c r="K55" s="351"/>
      <c r="L55" s="383" t="s">
        <v>232</v>
      </c>
    </row>
    <row r="56" spans="2:14" ht="41.1" customHeight="1">
      <c r="B56" s="352"/>
      <c r="C56" s="353"/>
      <c r="D56" s="151" t="s">
        <v>233</v>
      </c>
      <c r="E56" s="151" t="s">
        <v>234</v>
      </c>
      <c r="F56" s="151" t="s">
        <v>235</v>
      </c>
      <c r="G56" s="151" t="s">
        <v>236</v>
      </c>
      <c r="H56" s="151" t="s">
        <v>237</v>
      </c>
      <c r="I56" s="137"/>
      <c r="J56" s="137"/>
      <c r="K56" s="151" t="s">
        <v>238</v>
      </c>
      <c r="L56" s="384"/>
    </row>
    <row r="57" spans="2:14" ht="31.35" customHeight="1">
      <c r="B57" s="381" t="s">
        <v>334</v>
      </c>
      <c r="C57" s="138" t="s">
        <v>335</v>
      </c>
      <c r="D57" s="55"/>
      <c r="E57" s="55"/>
      <c r="F57" s="55"/>
      <c r="G57" s="55"/>
      <c r="H57" s="55"/>
      <c r="I57" s="55"/>
      <c r="J57" s="55"/>
      <c r="K57" s="55"/>
      <c r="L57" s="34"/>
    </row>
    <row r="58" spans="2:14" ht="35.1" customHeight="1">
      <c r="B58" s="381"/>
      <c r="C58" s="138" t="s">
        <v>336</v>
      </c>
      <c r="D58" s="55"/>
      <c r="E58" s="55"/>
      <c r="F58" s="55"/>
      <c r="G58" s="55"/>
      <c r="H58" s="55"/>
      <c r="I58" s="162"/>
      <c r="J58" s="162"/>
      <c r="K58" s="55"/>
      <c r="L58" s="34"/>
    </row>
    <row r="59" spans="2:14" ht="35.1" customHeight="1" thickBot="1">
      <c r="B59" s="382"/>
      <c r="C59" s="185" t="s">
        <v>242</v>
      </c>
      <c r="D59" s="187" t="str">
        <f>IFERROR((D57-D58)/D57," ")</f>
        <v xml:space="preserve"> </v>
      </c>
      <c r="E59" s="187" t="str">
        <f>IFERROR((E57-E58)/E57," ")</f>
        <v xml:space="preserve"> </v>
      </c>
      <c r="F59" s="187" t="str">
        <f t="shared" ref="F59" si="4">IFERROR((F57-F58)/F57," ")</f>
        <v xml:space="preserve"> </v>
      </c>
      <c r="G59" s="187" t="str">
        <f t="shared" ref="G59" si="5">IFERROR((G57-G58)/G57," ")</f>
        <v xml:space="preserve"> </v>
      </c>
      <c r="H59" s="187" t="str">
        <f t="shared" ref="H59" si="6">IFERROR((H57-H58)/H57," ")</f>
        <v xml:space="preserve"> </v>
      </c>
      <c r="I59" s="186"/>
      <c r="J59" s="186"/>
      <c r="K59" s="187" t="str">
        <f t="shared" ref="K59" si="7">IFERROR((K57-K58)/K57," ")</f>
        <v xml:space="preserve"> </v>
      </c>
      <c r="L59" s="72"/>
    </row>
    <row r="60" spans="2:14" ht="35.1" customHeight="1" thickBot="1">
      <c r="B60" s="189" t="s">
        <v>332</v>
      </c>
      <c r="C60" s="190" t="s">
        <v>242</v>
      </c>
      <c r="D60" s="192">
        <f>D57-D58</f>
        <v>0</v>
      </c>
      <c r="E60" s="192">
        <f t="shared" ref="E60:K60" si="8">E57-E58</f>
        <v>0</v>
      </c>
      <c r="F60" s="192">
        <f t="shared" si="8"/>
        <v>0</v>
      </c>
      <c r="G60" s="192">
        <f t="shared" si="8"/>
        <v>0</v>
      </c>
      <c r="H60" s="192">
        <f t="shared" si="8"/>
        <v>0</v>
      </c>
      <c r="I60" s="192">
        <f t="shared" si="8"/>
        <v>0</v>
      </c>
      <c r="J60" s="192"/>
      <c r="K60" s="192">
        <f t="shared" si="8"/>
        <v>0</v>
      </c>
      <c r="L60" s="191"/>
    </row>
    <row r="61" spans="2:14" ht="25.35" customHeight="1">
      <c r="B61" s="387" t="s">
        <v>245</v>
      </c>
      <c r="C61" s="388"/>
      <c r="D61" s="389"/>
      <c r="E61" s="389"/>
      <c r="F61" s="389"/>
      <c r="G61" s="389"/>
      <c r="H61" s="389"/>
      <c r="I61" s="389"/>
      <c r="J61" s="389"/>
      <c r="K61" s="389"/>
      <c r="L61" s="390"/>
    </row>
    <row r="62" spans="2:14" ht="45.6" customHeight="1" thickBot="1">
      <c r="B62" s="425" t="s">
        <v>246</v>
      </c>
      <c r="C62" s="426"/>
      <c r="D62" s="427" t="s">
        <v>337</v>
      </c>
      <c r="E62" s="427"/>
      <c r="F62" s="427"/>
      <c r="G62" s="427"/>
      <c r="H62" s="427"/>
      <c r="I62" s="427"/>
      <c r="J62" s="427"/>
      <c r="K62" s="427"/>
      <c r="L62" s="428"/>
    </row>
    <row r="63" spans="2:14" ht="17.850000000000001" customHeight="1">
      <c r="I63" s="136"/>
      <c r="J63" s="44"/>
      <c r="M63" s="47"/>
    </row>
    <row r="64" spans="2:14" ht="16.350000000000001" customHeight="1">
      <c r="M64" s="68"/>
      <c r="N64" s="68"/>
    </row>
    <row r="65" spans="1:14" ht="16.350000000000001" customHeight="1">
      <c r="M65" s="68"/>
      <c r="N65" s="68"/>
    </row>
    <row r="66" spans="1:14">
      <c r="A66" t="s">
        <v>314</v>
      </c>
    </row>
    <row r="67" spans="1:14"/>
    <row r="68" spans="1:14"/>
    <row r="69" spans="1:14"/>
    <row r="70" spans="1:14"/>
    <row r="71" spans="1:14"/>
    <row r="72" spans="1:14"/>
    <row r="73" spans="1:14"/>
    <row r="74" spans="1:14"/>
    <row r="75" spans="1:14"/>
    <row r="76" spans="1:14"/>
  </sheetData>
  <mergeCells count="66">
    <mergeCell ref="B62:C62"/>
    <mergeCell ref="D62:L62"/>
    <mergeCell ref="B57:B59"/>
    <mergeCell ref="B48:B50"/>
    <mergeCell ref="B52:C52"/>
    <mergeCell ref="D52:L52"/>
    <mergeCell ref="B61:C61"/>
    <mergeCell ref="D61:L61"/>
    <mergeCell ref="B55:C56"/>
    <mergeCell ref="D55:K55"/>
    <mergeCell ref="L55:L56"/>
    <mergeCell ref="B53:C53"/>
    <mergeCell ref="D53:L53"/>
    <mergeCell ref="D39:H39"/>
    <mergeCell ref="D30:H30"/>
    <mergeCell ref="D31:H31"/>
    <mergeCell ref="D32:H32"/>
    <mergeCell ref="D33:H33"/>
    <mergeCell ref="B46:C47"/>
    <mergeCell ref="D46:K46"/>
    <mergeCell ref="L46:L47"/>
    <mergeCell ref="D34:H34"/>
    <mergeCell ref="D35:H35"/>
    <mergeCell ref="D36:H36"/>
    <mergeCell ref="D41:H41"/>
    <mergeCell ref="B30:C41"/>
    <mergeCell ref="D37:H37"/>
    <mergeCell ref="D40:H40"/>
    <mergeCell ref="D43:H43"/>
    <mergeCell ref="K43:L43"/>
    <mergeCell ref="D44:H44"/>
    <mergeCell ref="K44:L44"/>
    <mergeCell ref="B42:L42"/>
    <mergeCell ref="D38:H38"/>
    <mergeCell ref="B8:C8"/>
    <mergeCell ref="D8:L8"/>
    <mergeCell ref="B9:C9"/>
    <mergeCell ref="D9:L9"/>
    <mergeCell ref="D21:H21"/>
    <mergeCell ref="B11:L11"/>
    <mergeCell ref="B12:H12"/>
    <mergeCell ref="B13:C23"/>
    <mergeCell ref="D13:H13"/>
    <mergeCell ref="D14:H14"/>
    <mergeCell ref="D15:H15"/>
    <mergeCell ref="D16:H16"/>
    <mergeCell ref="D23:H23"/>
    <mergeCell ref="D17:H17"/>
    <mergeCell ref="D18:H18"/>
    <mergeCell ref="D19:H19"/>
    <mergeCell ref="B1:L1"/>
    <mergeCell ref="B2:L2"/>
    <mergeCell ref="B4:C4"/>
    <mergeCell ref="B5:C5"/>
    <mergeCell ref="B6:C6"/>
    <mergeCell ref="B24:C29"/>
    <mergeCell ref="D24:H24"/>
    <mergeCell ref="D25:H25"/>
    <mergeCell ref="D29:H29"/>
    <mergeCell ref="B10:C10"/>
    <mergeCell ref="D10:L10"/>
    <mergeCell ref="D20:H20"/>
    <mergeCell ref="D22:H22"/>
    <mergeCell ref="D26:H26"/>
    <mergeCell ref="D27:H27"/>
    <mergeCell ref="D28:H28"/>
  </mergeCells>
  <phoneticPr fontId="3" type="noConversion"/>
  <conditionalFormatting sqref="D10:E10">
    <cfRule type="dataBar" priority="1">
      <dataBar>
        <cfvo type="num" val="0"/>
        <cfvo type="num" val="1"/>
        <color rgb="FF6DBEB5"/>
      </dataBar>
      <extLst>
        <ext xmlns:x14="http://schemas.microsoft.com/office/spreadsheetml/2009/9/main" uri="{B025F937-C7B1-47D3-B67F-A62EFF666E3E}">
          <x14:id>{F9AC6603-E177-4B09-85DD-B3F0E761C424}</x14:id>
        </ext>
      </extLst>
    </cfRule>
  </conditionalFormatting>
  <dataValidations count="1">
    <dataValidation type="list" allowBlank="1" showInputMessage="1" showErrorMessage="1" sqref="K13:K41" xr:uid="{A54685A1-3AF9-4FB4-800C-51FADBA8544A}">
      <formula1>"Seleccione, SI,NO, NoAplica"</formula1>
    </dataValidation>
  </dataValidations>
  <hyperlinks>
    <hyperlink ref="M52:N52" location="'2. Definamos '!A1" display="Volver" xr:uid="{43ED83E8-FBF4-440B-88EA-8BE3E6629123}"/>
    <hyperlink ref="M61:N61" location="'2. Definamos '!A1" display="Volver" xr:uid="{E92F2EF1-C997-49DD-A3F7-03B71A3CCB27}"/>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F9AC6603-E177-4B09-85DD-B3F0E761C424}">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C6D64-1635-4E8E-8FF6-38717DE543A9}">
  <sheetPr codeName="Hoja11">
    <tabColor rgb="FFD0F1EF"/>
  </sheetPr>
  <dimension ref="B1:R97"/>
  <sheetViews>
    <sheetView showGridLines="0" topLeftCell="A71" zoomScale="58" zoomScaleNormal="123" workbookViewId="0"/>
  </sheetViews>
  <sheetFormatPr defaultColWidth="11.42578125"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338</v>
      </c>
      <c r="E6" s="161"/>
      <c r="F6" s="61"/>
      <c r="G6" s="61"/>
      <c r="H6" s="61"/>
      <c r="I6" s="61"/>
      <c r="J6" s="61"/>
      <c r="K6" s="61"/>
      <c r="L6" s="62"/>
    </row>
    <row r="7" spans="2:18"/>
    <row r="8" spans="2:18" ht="15" thickBot="1"/>
    <row r="9" spans="2:18" ht="16.350000000000001" customHeight="1" thickBot="1">
      <c r="B9" s="335" t="s">
        <v>190</v>
      </c>
      <c r="C9" s="335"/>
      <c r="D9" s="462" t="s">
        <v>339</v>
      </c>
      <c r="E9" s="462"/>
      <c r="F9" s="462"/>
      <c r="G9" s="462"/>
      <c r="H9" s="462"/>
      <c r="I9" s="462"/>
      <c r="J9" s="462"/>
      <c r="K9" s="462"/>
      <c r="L9" s="463"/>
    </row>
    <row r="10" spans="2:18" ht="66" customHeight="1" thickBot="1">
      <c r="B10" s="335" t="s">
        <v>255</v>
      </c>
      <c r="C10" s="335"/>
      <c r="D10" s="459" t="s">
        <v>340</v>
      </c>
      <c r="E10" s="459"/>
      <c r="F10" s="459"/>
      <c r="G10" s="459"/>
      <c r="H10" s="459"/>
      <c r="I10" s="459"/>
      <c r="J10" s="459"/>
      <c r="K10" s="459"/>
      <c r="L10" s="460"/>
    </row>
    <row r="11" spans="2:18" ht="31.35" customHeight="1" thickBot="1">
      <c r="B11" s="335" t="s">
        <v>194</v>
      </c>
      <c r="C11" s="335"/>
      <c r="D11" s="348">
        <f>COUNTIF(J14:J57,"SI")/COUNTIF(I14:I57,1)</f>
        <v>0</v>
      </c>
      <c r="E11" s="348"/>
      <c r="F11" s="348"/>
      <c r="G11" s="348"/>
      <c r="H11" s="348"/>
      <c r="I11" s="348"/>
      <c r="J11" s="348"/>
      <c r="K11" s="348"/>
      <c r="L11" s="349"/>
      <c r="N11" s="65">
        <f>D11</f>
        <v>0</v>
      </c>
    </row>
    <row r="12" spans="2:18" ht="8.1" customHeight="1" thickBot="1">
      <c r="B12" s="359"/>
      <c r="C12" s="359"/>
      <c r="D12" s="359"/>
      <c r="E12" s="359"/>
      <c r="F12" s="359"/>
      <c r="G12" s="359"/>
      <c r="H12" s="359"/>
      <c r="I12" s="359"/>
      <c r="J12" s="359"/>
      <c r="K12" s="359"/>
      <c r="L12" s="359"/>
    </row>
    <row r="13" spans="2:18" ht="16.350000000000001" customHeight="1" thickBot="1">
      <c r="B13" s="441" t="s">
        <v>195</v>
      </c>
      <c r="C13" s="442"/>
      <c r="D13" s="442"/>
      <c r="E13" s="442"/>
      <c r="F13" s="442"/>
      <c r="G13" s="442"/>
      <c r="H13" s="443"/>
      <c r="I13" s="70"/>
      <c r="J13" s="70"/>
      <c r="K13" s="30" t="s">
        <v>196</v>
      </c>
      <c r="L13" s="31" t="s">
        <v>197</v>
      </c>
    </row>
    <row r="14" spans="2:18" ht="15" customHeight="1" thickBot="1">
      <c r="B14" s="350" t="s">
        <v>198</v>
      </c>
      <c r="C14" s="351"/>
      <c r="D14" s="356" t="s">
        <v>341</v>
      </c>
      <c r="E14" s="356"/>
      <c r="F14" s="356"/>
      <c r="G14" s="356"/>
      <c r="H14" s="356"/>
      <c r="I14" s="208">
        <f>IF(D14&lt;&gt;"",IF(OR(K14="NO",K14="SI",K14="Seleccione"),1,0),0)</f>
        <v>1</v>
      </c>
      <c r="J14" s="208">
        <f t="shared" ref="J14:J57" si="0">IF(D13="",0,K13)</f>
        <v>0</v>
      </c>
      <c r="K14" s="209" t="s">
        <v>5</v>
      </c>
      <c r="L14" s="33"/>
    </row>
    <row r="15" spans="2:18" ht="15" customHeight="1" thickBot="1">
      <c r="B15" s="352"/>
      <c r="C15" s="353"/>
      <c r="D15" s="357" t="s">
        <v>342</v>
      </c>
      <c r="E15" s="357"/>
      <c r="F15" s="357"/>
      <c r="G15" s="357"/>
      <c r="H15" s="357"/>
      <c r="I15" s="206">
        <f t="shared" ref="I15:I57" si="1">IF(D15&lt;&gt;"",IF(OR(K15="NO",K15="SI",K15="Seleccione"),1,0),0)</f>
        <v>1</v>
      </c>
      <c r="J15" s="208" t="str">
        <f t="shared" si="0"/>
        <v>Seleccione</v>
      </c>
      <c r="K15" s="207" t="s">
        <v>5</v>
      </c>
      <c r="L15" s="34"/>
    </row>
    <row r="16" spans="2:18" ht="15" customHeight="1" thickBot="1">
      <c r="B16" s="352"/>
      <c r="C16" s="353"/>
      <c r="D16" s="357" t="s">
        <v>343</v>
      </c>
      <c r="E16" s="357"/>
      <c r="F16" s="357"/>
      <c r="G16" s="357"/>
      <c r="H16" s="357"/>
      <c r="I16" s="206">
        <f t="shared" si="1"/>
        <v>1</v>
      </c>
      <c r="J16" s="208" t="str">
        <f t="shared" si="0"/>
        <v>Seleccione</v>
      </c>
      <c r="K16" s="207" t="s">
        <v>5</v>
      </c>
      <c r="L16" s="34"/>
    </row>
    <row r="17" spans="2:12" ht="15" customHeight="1" thickBot="1">
      <c r="B17" s="352"/>
      <c r="C17" s="353"/>
      <c r="D17" s="357" t="s">
        <v>344</v>
      </c>
      <c r="E17" s="357"/>
      <c r="F17" s="357"/>
      <c r="G17" s="357"/>
      <c r="H17" s="357"/>
      <c r="I17" s="206">
        <f t="shared" si="1"/>
        <v>1</v>
      </c>
      <c r="J17" s="208" t="str">
        <f t="shared" si="0"/>
        <v>Seleccione</v>
      </c>
      <c r="K17" s="207" t="s">
        <v>5</v>
      </c>
      <c r="L17" s="34"/>
    </row>
    <row r="18" spans="2:12" ht="15" customHeight="1" thickBot="1">
      <c r="B18" s="352"/>
      <c r="C18" s="353"/>
      <c r="D18" s="357" t="s">
        <v>345</v>
      </c>
      <c r="E18" s="357"/>
      <c r="F18" s="357"/>
      <c r="G18" s="357"/>
      <c r="H18" s="357"/>
      <c r="I18" s="206">
        <f t="shared" si="1"/>
        <v>1</v>
      </c>
      <c r="J18" s="208" t="str">
        <f t="shared" si="0"/>
        <v>Seleccione</v>
      </c>
      <c r="K18" s="207" t="s">
        <v>5</v>
      </c>
      <c r="L18" s="34"/>
    </row>
    <row r="19" spans="2:12" ht="15.95" thickBot="1">
      <c r="B19" s="352"/>
      <c r="C19" s="353"/>
      <c r="D19" s="357" t="s">
        <v>203</v>
      </c>
      <c r="E19" s="357"/>
      <c r="F19" s="357"/>
      <c r="G19" s="357"/>
      <c r="H19" s="357"/>
      <c r="I19" s="206">
        <f t="shared" si="1"/>
        <v>1</v>
      </c>
      <c r="J19" s="208" t="str">
        <f t="shared" si="0"/>
        <v>Seleccione</v>
      </c>
      <c r="K19" s="207" t="s">
        <v>5</v>
      </c>
      <c r="L19" s="34"/>
    </row>
    <row r="20" spans="2:12" ht="15.95" thickBot="1">
      <c r="B20" s="352"/>
      <c r="C20" s="353"/>
      <c r="D20" s="357" t="s">
        <v>346</v>
      </c>
      <c r="E20" s="357"/>
      <c r="F20" s="357"/>
      <c r="G20" s="357"/>
      <c r="H20" s="357"/>
      <c r="I20" s="206">
        <f t="shared" si="1"/>
        <v>1</v>
      </c>
      <c r="J20" s="208" t="str">
        <f t="shared" si="0"/>
        <v>Seleccione</v>
      </c>
      <c r="K20" s="207" t="s">
        <v>5</v>
      </c>
      <c r="L20" s="34"/>
    </row>
    <row r="21" spans="2:12" ht="15.95" thickBot="1">
      <c r="B21" s="352"/>
      <c r="C21" s="353"/>
      <c r="D21" s="357" t="s">
        <v>347</v>
      </c>
      <c r="E21" s="357"/>
      <c r="F21" s="357"/>
      <c r="G21" s="357"/>
      <c r="H21" s="357"/>
      <c r="I21" s="206">
        <f t="shared" si="1"/>
        <v>1</v>
      </c>
      <c r="J21" s="208" t="str">
        <f t="shared" si="0"/>
        <v>Seleccione</v>
      </c>
      <c r="K21" s="207" t="s">
        <v>5</v>
      </c>
      <c r="L21" s="34"/>
    </row>
    <row r="22" spans="2:12" ht="15.95" thickBot="1">
      <c r="B22" s="352"/>
      <c r="C22" s="353"/>
      <c r="D22" s="357" t="s">
        <v>348</v>
      </c>
      <c r="E22" s="357"/>
      <c r="F22" s="357"/>
      <c r="G22" s="357"/>
      <c r="H22" s="357"/>
      <c r="I22" s="206">
        <f t="shared" si="1"/>
        <v>1</v>
      </c>
      <c r="J22" s="208" t="str">
        <f t="shared" si="0"/>
        <v>Seleccione</v>
      </c>
      <c r="K22" s="207" t="s">
        <v>5</v>
      </c>
      <c r="L22" s="34"/>
    </row>
    <row r="23" spans="2:12" ht="15" customHeight="1" thickBot="1">
      <c r="B23" s="352"/>
      <c r="C23" s="353"/>
      <c r="D23" s="357" t="s">
        <v>349</v>
      </c>
      <c r="E23" s="357"/>
      <c r="F23" s="357"/>
      <c r="G23" s="357"/>
      <c r="H23" s="357"/>
      <c r="I23" s="206">
        <f t="shared" si="1"/>
        <v>1</v>
      </c>
      <c r="J23" s="208" t="str">
        <f t="shared" si="0"/>
        <v>Seleccione</v>
      </c>
      <c r="K23" s="207" t="s">
        <v>5</v>
      </c>
      <c r="L23" s="34"/>
    </row>
    <row r="24" spans="2:12" ht="15.95" thickBot="1">
      <c r="B24" s="352"/>
      <c r="C24" s="353"/>
      <c r="D24" s="357" t="s">
        <v>281</v>
      </c>
      <c r="E24" s="357"/>
      <c r="F24" s="357"/>
      <c r="G24" s="357"/>
      <c r="H24" s="357"/>
      <c r="I24" s="206">
        <f t="shared" si="1"/>
        <v>1</v>
      </c>
      <c r="J24" s="208" t="str">
        <f t="shared" si="0"/>
        <v>Seleccione</v>
      </c>
      <c r="K24" s="207" t="s">
        <v>5</v>
      </c>
      <c r="L24" s="34"/>
    </row>
    <row r="25" spans="2:12" ht="15.95" thickBot="1">
      <c r="B25" s="352"/>
      <c r="C25" s="353"/>
      <c r="D25" s="357"/>
      <c r="E25" s="357"/>
      <c r="F25" s="357"/>
      <c r="G25" s="357"/>
      <c r="H25" s="357"/>
      <c r="I25" s="206">
        <f t="shared" si="1"/>
        <v>0</v>
      </c>
      <c r="J25" s="208" t="str">
        <f t="shared" si="0"/>
        <v>Seleccione</v>
      </c>
      <c r="K25" s="207" t="s">
        <v>5</v>
      </c>
      <c r="L25" s="34"/>
    </row>
    <row r="26" spans="2:12" ht="15.95" thickBot="1">
      <c r="B26" s="352"/>
      <c r="C26" s="353"/>
      <c r="D26" s="357"/>
      <c r="E26" s="357"/>
      <c r="F26" s="357"/>
      <c r="G26" s="357"/>
      <c r="H26" s="357"/>
      <c r="I26" s="206">
        <f t="shared" si="1"/>
        <v>0</v>
      </c>
      <c r="J26" s="208">
        <f t="shared" si="0"/>
        <v>0</v>
      </c>
      <c r="K26" s="207" t="s">
        <v>5</v>
      </c>
      <c r="L26" s="34"/>
    </row>
    <row r="27" spans="2:12" ht="15.95" thickBot="1">
      <c r="B27" s="352"/>
      <c r="C27" s="353"/>
      <c r="D27" s="357"/>
      <c r="E27" s="357"/>
      <c r="F27" s="357"/>
      <c r="G27" s="357"/>
      <c r="H27" s="357"/>
      <c r="I27" s="206">
        <f t="shared" si="1"/>
        <v>0</v>
      </c>
      <c r="J27" s="208">
        <f t="shared" si="0"/>
        <v>0</v>
      </c>
      <c r="K27" s="207" t="s">
        <v>5</v>
      </c>
      <c r="L27" s="34"/>
    </row>
    <row r="28" spans="2:12" ht="15.95" thickBot="1">
      <c r="B28" s="354"/>
      <c r="C28" s="355"/>
      <c r="D28" s="358"/>
      <c r="E28" s="358"/>
      <c r="F28" s="358"/>
      <c r="G28" s="358"/>
      <c r="H28" s="358"/>
      <c r="I28" s="210">
        <f t="shared" si="1"/>
        <v>0</v>
      </c>
      <c r="J28" s="208">
        <f t="shared" si="0"/>
        <v>0</v>
      </c>
      <c r="K28" s="211" t="s">
        <v>5</v>
      </c>
      <c r="L28" s="35"/>
    </row>
    <row r="29" spans="2:12" ht="15" customHeight="1" thickBot="1">
      <c r="B29" s="350" t="s">
        <v>258</v>
      </c>
      <c r="C29" s="351"/>
      <c r="D29" s="356" t="s">
        <v>209</v>
      </c>
      <c r="E29" s="356"/>
      <c r="F29" s="356"/>
      <c r="G29" s="356"/>
      <c r="H29" s="356"/>
      <c r="I29" s="208">
        <f t="shared" si="1"/>
        <v>1</v>
      </c>
      <c r="J29" s="208">
        <f t="shared" si="0"/>
        <v>0</v>
      </c>
      <c r="K29" s="209" t="s">
        <v>5</v>
      </c>
      <c r="L29" s="33"/>
    </row>
    <row r="30" spans="2:12" ht="15" customHeight="1" thickBot="1">
      <c r="B30" s="352"/>
      <c r="C30" s="353"/>
      <c r="D30" s="357" t="s">
        <v>350</v>
      </c>
      <c r="E30" s="357"/>
      <c r="F30" s="357"/>
      <c r="G30" s="357"/>
      <c r="H30" s="357"/>
      <c r="I30" s="206">
        <f t="shared" si="1"/>
        <v>1</v>
      </c>
      <c r="J30" s="208" t="str">
        <f t="shared" si="0"/>
        <v>Seleccione</v>
      </c>
      <c r="K30" s="207" t="s">
        <v>5</v>
      </c>
      <c r="L30" s="34"/>
    </row>
    <row r="31" spans="2:12" ht="15" customHeight="1" thickBot="1">
      <c r="B31" s="352"/>
      <c r="C31" s="353"/>
      <c r="D31" s="357" t="s">
        <v>351</v>
      </c>
      <c r="E31" s="357"/>
      <c r="F31" s="357"/>
      <c r="G31" s="357"/>
      <c r="H31" s="357"/>
      <c r="I31" s="206">
        <f t="shared" si="1"/>
        <v>1</v>
      </c>
      <c r="J31" s="208" t="str">
        <f t="shared" si="0"/>
        <v>Seleccione</v>
      </c>
      <c r="K31" s="207" t="s">
        <v>5</v>
      </c>
      <c r="L31" s="34"/>
    </row>
    <row r="32" spans="2:12" ht="15" customHeight="1" thickBot="1">
      <c r="B32" s="352"/>
      <c r="C32" s="353"/>
      <c r="D32" s="357" t="s">
        <v>352</v>
      </c>
      <c r="E32" s="357"/>
      <c r="F32" s="357"/>
      <c r="G32" s="357"/>
      <c r="H32" s="357"/>
      <c r="I32" s="206">
        <f t="shared" si="1"/>
        <v>1</v>
      </c>
      <c r="J32" s="208" t="str">
        <f t="shared" si="0"/>
        <v>Seleccione</v>
      </c>
      <c r="K32" s="207" t="s">
        <v>5</v>
      </c>
      <c r="L32" s="34"/>
    </row>
    <row r="33" spans="2:12" ht="15.95" thickBot="1">
      <c r="B33" s="352"/>
      <c r="C33" s="353"/>
      <c r="D33" s="357" t="s">
        <v>353</v>
      </c>
      <c r="E33" s="357"/>
      <c r="F33" s="357"/>
      <c r="G33" s="357"/>
      <c r="H33" s="357"/>
      <c r="I33" s="206">
        <f t="shared" si="1"/>
        <v>1</v>
      </c>
      <c r="J33" s="208" t="str">
        <f t="shared" si="0"/>
        <v>Seleccione</v>
      </c>
      <c r="K33" s="207" t="s">
        <v>5</v>
      </c>
      <c r="L33" s="34"/>
    </row>
    <row r="34" spans="2:12" ht="15.95" thickBot="1">
      <c r="B34" s="352"/>
      <c r="C34" s="353"/>
      <c r="D34" s="357" t="s">
        <v>354</v>
      </c>
      <c r="E34" s="357"/>
      <c r="F34" s="357"/>
      <c r="G34" s="357"/>
      <c r="H34" s="357"/>
      <c r="I34" s="206">
        <f t="shared" si="1"/>
        <v>1</v>
      </c>
      <c r="J34" s="208" t="str">
        <f t="shared" si="0"/>
        <v>Seleccione</v>
      </c>
      <c r="K34" s="207" t="s">
        <v>5</v>
      </c>
      <c r="L34" s="34"/>
    </row>
    <row r="35" spans="2:12" ht="15.95" thickBot="1">
      <c r="B35" s="352"/>
      <c r="C35" s="353"/>
      <c r="D35" s="357"/>
      <c r="E35" s="357"/>
      <c r="F35" s="357"/>
      <c r="G35" s="357"/>
      <c r="H35" s="357"/>
      <c r="I35" s="206">
        <f t="shared" si="1"/>
        <v>0</v>
      </c>
      <c r="J35" s="208" t="str">
        <f t="shared" si="0"/>
        <v>Seleccione</v>
      </c>
      <c r="K35" s="207" t="s">
        <v>5</v>
      </c>
      <c r="L35" s="34"/>
    </row>
    <row r="36" spans="2:12" ht="15.95" thickBot="1">
      <c r="B36" s="352"/>
      <c r="C36" s="353"/>
      <c r="D36" s="357"/>
      <c r="E36" s="357"/>
      <c r="F36" s="357"/>
      <c r="G36" s="357"/>
      <c r="H36" s="357"/>
      <c r="I36" s="206">
        <f t="shared" si="1"/>
        <v>0</v>
      </c>
      <c r="J36" s="208">
        <f t="shared" si="0"/>
        <v>0</v>
      </c>
      <c r="K36" s="207" t="s">
        <v>5</v>
      </c>
      <c r="L36" s="34"/>
    </row>
    <row r="37" spans="2:12" ht="15.95" thickBot="1">
      <c r="B37" s="352"/>
      <c r="C37" s="353"/>
      <c r="D37" s="357"/>
      <c r="E37" s="357"/>
      <c r="F37" s="357"/>
      <c r="G37" s="357"/>
      <c r="H37" s="357"/>
      <c r="I37" s="206">
        <f t="shared" si="1"/>
        <v>0</v>
      </c>
      <c r="J37" s="208">
        <f t="shared" si="0"/>
        <v>0</v>
      </c>
      <c r="K37" s="207" t="s">
        <v>5</v>
      </c>
      <c r="L37" s="34"/>
    </row>
    <row r="38" spans="2:12" ht="15.95" thickBot="1">
      <c r="B38" s="354"/>
      <c r="C38" s="355"/>
      <c r="D38" s="358"/>
      <c r="E38" s="358"/>
      <c r="F38" s="358"/>
      <c r="G38" s="358"/>
      <c r="H38" s="358"/>
      <c r="I38" s="210">
        <f t="shared" si="1"/>
        <v>0</v>
      </c>
      <c r="J38" s="208">
        <f t="shared" si="0"/>
        <v>0</v>
      </c>
      <c r="K38" s="211" t="s">
        <v>5</v>
      </c>
      <c r="L38" s="35"/>
    </row>
    <row r="39" spans="2:12" ht="33.950000000000003" customHeight="1" thickBot="1">
      <c r="B39" s="350" t="s">
        <v>261</v>
      </c>
      <c r="C39" s="351"/>
      <c r="D39" s="450" t="s">
        <v>355</v>
      </c>
      <c r="E39" s="450"/>
      <c r="F39" s="450"/>
      <c r="G39" s="450"/>
      <c r="H39" s="450"/>
      <c r="I39" s="208">
        <f t="shared" si="1"/>
        <v>1</v>
      </c>
      <c r="J39" s="208">
        <f t="shared" si="0"/>
        <v>0</v>
      </c>
      <c r="K39" s="209" t="s">
        <v>5</v>
      </c>
      <c r="L39" s="33"/>
    </row>
    <row r="40" spans="2:12" ht="27" customHeight="1" thickBot="1">
      <c r="B40" s="352"/>
      <c r="C40" s="353"/>
      <c r="D40" s="371" t="s">
        <v>356</v>
      </c>
      <c r="E40" s="371"/>
      <c r="F40" s="371"/>
      <c r="G40" s="371"/>
      <c r="H40" s="371"/>
      <c r="I40" s="206">
        <f t="shared" si="1"/>
        <v>1</v>
      </c>
      <c r="J40" s="208" t="str">
        <f t="shared" si="0"/>
        <v>Seleccione</v>
      </c>
      <c r="K40" s="207" t="s">
        <v>5</v>
      </c>
      <c r="L40" s="34"/>
    </row>
    <row r="41" spans="2:12" ht="32.1" customHeight="1" thickBot="1">
      <c r="B41" s="352"/>
      <c r="C41" s="353"/>
      <c r="D41" s="371" t="s">
        <v>357</v>
      </c>
      <c r="E41" s="371"/>
      <c r="F41" s="371"/>
      <c r="G41" s="371"/>
      <c r="H41" s="371"/>
      <c r="I41" s="206">
        <f t="shared" si="1"/>
        <v>1</v>
      </c>
      <c r="J41" s="208" t="str">
        <f t="shared" si="0"/>
        <v>Seleccione</v>
      </c>
      <c r="K41" s="207" t="s">
        <v>5</v>
      </c>
      <c r="L41" s="34"/>
    </row>
    <row r="42" spans="2:12" ht="37.35" customHeight="1" thickBot="1">
      <c r="B42" s="352"/>
      <c r="C42" s="353"/>
      <c r="D42" s="371" t="s">
        <v>358</v>
      </c>
      <c r="E42" s="371"/>
      <c r="F42" s="371"/>
      <c r="G42" s="371"/>
      <c r="H42" s="371"/>
      <c r="I42" s="206">
        <f t="shared" si="1"/>
        <v>1</v>
      </c>
      <c r="J42" s="208" t="str">
        <f t="shared" si="0"/>
        <v>Seleccione</v>
      </c>
      <c r="K42" s="207" t="s">
        <v>5</v>
      </c>
      <c r="L42" s="34"/>
    </row>
    <row r="43" spans="2:12" ht="33" customHeight="1" thickBot="1">
      <c r="B43" s="352"/>
      <c r="C43" s="353"/>
      <c r="D43" s="371" t="s">
        <v>359</v>
      </c>
      <c r="E43" s="371"/>
      <c r="F43" s="371"/>
      <c r="G43" s="371"/>
      <c r="H43" s="371"/>
      <c r="I43" s="206">
        <f t="shared" si="1"/>
        <v>1</v>
      </c>
      <c r="J43" s="208" t="str">
        <f t="shared" si="0"/>
        <v>Seleccione</v>
      </c>
      <c r="K43" s="207" t="s">
        <v>5</v>
      </c>
      <c r="L43" s="34"/>
    </row>
    <row r="44" spans="2:12" ht="35.450000000000003" customHeight="1" thickBot="1">
      <c r="B44" s="352"/>
      <c r="C44" s="353"/>
      <c r="D44" s="371" t="s">
        <v>360</v>
      </c>
      <c r="E44" s="371"/>
      <c r="F44" s="371"/>
      <c r="G44" s="371"/>
      <c r="H44" s="371"/>
      <c r="I44" s="206">
        <f t="shared" si="1"/>
        <v>1</v>
      </c>
      <c r="J44" s="208" t="str">
        <f t="shared" si="0"/>
        <v>Seleccione</v>
      </c>
      <c r="K44" s="207" t="s">
        <v>5</v>
      </c>
      <c r="L44" s="34"/>
    </row>
    <row r="45" spans="2:12" ht="36" customHeight="1" thickBot="1">
      <c r="B45" s="352"/>
      <c r="C45" s="353"/>
      <c r="D45" s="371" t="s">
        <v>361</v>
      </c>
      <c r="E45" s="371"/>
      <c r="F45" s="371"/>
      <c r="G45" s="371"/>
      <c r="H45" s="371"/>
      <c r="I45" s="206">
        <f t="shared" si="1"/>
        <v>1</v>
      </c>
      <c r="J45" s="208" t="str">
        <f t="shared" si="0"/>
        <v>Seleccione</v>
      </c>
      <c r="K45" s="207" t="s">
        <v>5</v>
      </c>
      <c r="L45" s="34"/>
    </row>
    <row r="46" spans="2:12" ht="35.85" customHeight="1" thickBot="1">
      <c r="B46" s="352"/>
      <c r="C46" s="353"/>
      <c r="D46" s="371" t="s">
        <v>362</v>
      </c>
      <c r="E46" s="371"/>
      <c r="F46" s="371"/>
      <c r="G46" s="371"/>
      <c r="H46" s="371"/>
      <c r="I46" s="206">
        <f t="shared" si="1"/>
        <v>1</v>
      </c>
      <c r="J46" s="208" t="str">
        <f t="shared" si="0"/>
        <v>Seleccione</v>
      </c>
      <c r="K46" s="207" t="s">
        <v>5</v>
      </c>
      <c r="L46" s="34"/>
    </row>
    <row r="47" spans="2:12" ht="35.85" customHeight="1" thickBot="1">
      <c r="B47" s="352"/>
      <c r="C47" s="353"/>
      <c r="D47" s="371" t="s">
        <v>363</v>
      </c>
      <c r="E47" s="371"/>
      <c r="F47" s="371"/>
      <c r="G47" s="371"/>
      <c r="H47" s="371"/>
      <c r="I47" s="206">
        <f t="shared" si="1"/>
        <v>1</v>
      </c>
      <c r="J47" s="208" t="str">
        <f t="shared" si="0"/>
        <v>Seleccione</v>
      </c>
      <c r="K47" s="207" t="s">
        <v>5</v>
      </c>
      <c r="L47" s="34"/>
    </row>
    <row r="48" spans="2:12" ht="35.450000000000003" customHeight="1" thickBot="1">
      <c r="B48" s="352"/>
      <c r="C48" s="353"/>
      <c r="D48" s="371" t="s">
        <v>364</v>
      </c>
      <c r="E48" s="371"/>
      <c r="F48" s="371"/>
      <c r="G48" s="371"/>
      <c r="H48" s="371"/>
      <c r="I48" s="206">
        <f t="shared" si="1"/>
        <v>1</v>
      </c>
      <c r="J48" s="208" t="str">
        <f t="shared" si="0"/>
        <v>Seleccione</v>
      </c>
      <c r="K48" s="207" t="s">
        <v>5</v>
      </c>
      <c r="L48" s="34"/>
    </row>
    <row r="49" spans="2:12" ht="21" customHeight="1" thickBot="1">
      <c r="B49" s="352"/>
      <c r="C49" s="353"/>
      <c r="D49" s="371" t="s">
        <v>365</v>
      </c>
      <c r="E49" s="371"/>
      <c r="F49" s="371"/>
      <c r="G49" s="371"/>
      <c r="H49" s="371"/>
      <c r="I49" s="206">
        <f t="shared" si="1"/>
        <v>1</v>
      </c>
      <c r="J49" s="208" t="str">
        <f t="shared" si="0"/>
        <v>Seleccione</v>
      </c>
      <c r="K49" s="207" t="s">
        <v>5</v>
      </c>
      <c r="L49" s="34"/>
    </row>
    <row r="50" spans="2:12" ht="21" customHeight="1" thickBot="1">
      <c r="B50" s="352"/>
      <c r="C50" s="353"/>
      <c r="D50" s="371" t="s">
        <v>366</v>
      </c>
      <c r="E50" s="371"/>
      <c r="F50" s="371"/>
      <c r="G50" s="371"/>
      <c r="H50" s="371"/>
      <c r="I50" s="206">
        <f t="shared" si="1"/>
        <v>1</v>
      </c>
      <c r="J50" s="208" t="str">
        <f t="shared" si="0"/>
        <v>Seleccione</v>
      </c>
      <c r="K50" s="207" t="s">
        <v>5</v>
      </c>
      <c r="L50" s="34"/>
    </row>
    <row r="51" spans="2:12" ht="36.6" customHeight="1" thickBot="1">
      <c r="B51" s="352"/>
      <c r="C51" s="353"/>
      <c r="D51" s="371" t="s">
        <v>367</v>
      </c>
      <c r="E51" s="371"/>
      <c r="F51" s="371"/>
      <c r="G51" s="371"/>
      <c r="H51" s="371"/>
      <c r="I51" s="206">
        <f t="shared" si="1"/>
        <v>1</v>
      </c>
      <c r="J51" s="208" t="str">
        <f t="shared" si="0"/>
        <v>Seleccione</v>
      </c>
      <c r="K51" s="207" t="s">
        <v>5</v>
      </c>
      <c r="L51" s="34"/>
    </row>
    <row r="52" spans="2:12" ht="36.6" customHeight="1" thickBot="1">
      <c r="B52" s="352"/>
      <c r="C52" s="353"/>
      <c r="D52" s="371" t="s">
        <v>368</v>
      </c>
      <c r="E52" s="371"/>
      <c r="F52" s="371"/>
      <c r="G52" s="371"/>
      <c r="H52" s="371"/>
      <c r="I52" s="206">
        <f t="shared" si="1"/>
        <v>1</v>
      </c>
      <c r="J52" s="208" t="str">
        <f t="shared" si="0"/>
        <v>Seleccione</v>
      </c>
      <c r="K52" s="207" t="s">
        <v>5</v>
      </c>
      <c r="L52" s="34"/>
    </row>
    <row r="53" spans="2:12" ht="36.6" customHeight="1" thickBot="1">
      <c r="B53" s="352"/>
      <c r="C53" s="353"/>
      <c r="D53" s="371" t="s">
        <v>369</v>
      </c>
      <c r="E53" s="371"/>
      <c r="F53" s="371"/>
      <c r="G53" s="371"/>
      <c r="H53" s="371"/>
      <c r="I53" s="206">
        <f t="shared" si="1"/>
        <v>1</v>
      </c>
      <c r="J53" s="208" t="str">
        <f t="shared" si="0"/>
        <v>Seleccione</v>
      </c>
      <c r="K53" s="207" t="s">
        <v>5</v>
      </c>
      <c r="L53" s="34"/>
    </row>
    <row r="54" spans="2:12" ht="36.6" customHeight="1" thickBot="1">
      <c r="B54" s="352"/>
      <c r="C54" s="353"/>
      <c r="D54" s="469"/>
      <c r="E54" s="470"/>
      <c r="F54" s="470"/>
      <c r="G54" s="470"/>
      <c r="H54" s="471"/>
      <c r="I54" s="206">
        <f t="shared" si="1"/>
        <v>0</v>
      </c>
      <c r="J54" s="208" t="str">
        <f t="shared" si="0"/>
        <v>Seleccione</v>
      </c>
      <c r="K54" s="207" t="s">
        <v>5</v>
      </c>
      <c r="L54" s="34"/>
    </row>
    <row r="55" spans="2:12" ht="36.6" customHeight="1" thickBot="1">
      <c r="B55" s="352"/>
      <c r="C55" s="353"/>
      <c r="D55" s="371"/>
      <c r="E55" s="371"/>
      <c r="F55" s="371"/>
      <c r="G55" s="371"/>
      <c r="H55" s="371"/>
      <c r="I55" s="206">
        <f t="shared" si="1"/>
        <v>0</v>
      </c>
      <c r="J55" s="208">
        <f t="shared" si="0"/>
        <v>0</v>
      </c>
      <c r="K55" s="207" t="s">
        <v>5</v>
      </c>
      <c r="L55" s="34"/>
    </row>
    <row r="56" spans="2:12" ht="36" customHeight="1" thickBot="1">
      <c r="B56" s="352"/>
      <c r="C56" s="353"/>
      <c r="D56" s="468"/>
      <c r="E56" s="468"/>
      <c r="F56" s="468"/>
      <c r="G56" s="468"/>
      <c r="H56" s="468"/>
      <c r="I56" s="206">
        <f t="shared" si="1"/>
        <v>0</v>
      </c>
      <c r="J56" s="208">
        <f t="shared" si="0"/>
        <v>0</v>
      </c>
      <c r="K56" s="207" t="s">
        <v>5</v>
      </c>
      <c r="L56" s="34"/>
    </row>
    <row r="57" spans="2:12" ht="36" customHeight="1" thickBot="1">
      <c r="B57" s="354"/>
      <c r="C57" s="355"/>
      <c r="D57" s="466"/>
      <c r="E57" s="466"/>
      <c r="F57" s="466"/>
      <c r="G57" s="466"/>
      <c r="H57" s="466"/>
      <c r="I57" s="210">
        <f t="shared" si="1"/>
        <v>0</v>
      </c>
      <c r="J57" s="208">
        <f t="shared" si="0"/>
        <v>0</v>
      </c>
      <c r="K57" s="211" t="s">
        <v>5</v>
      </c>
      <c r="L57" s="35"/>
    </row>
    <row r="58" spans="2:12">
      <c r="B58" s="359"/>
      <c r="C58" s="359"/>
      <c r="D58" s="359"/>
      <c r="E58" s="359"/>
      <c r="F58" s="359"/>
      <c r="G58" s="359"/>
      <c r="H58" s="359"/>
      <c r="I58" s="359"/>
      <c r="J58" s="359"/>
      <c r="K58" s="359"/>
      <c r="L58" s="359"/>
    </row>
    <row r="59" spans="2:12" ht="16.350000000000001" customHeight="1">
      <c r="B59" s="113" t="s">
        <v>226</v>
      </c>
      <c r="C59" s="113" t="s">
        <v>227</v>
      </c>
      <c r="D59" s="400" t="s">
        <v>228</v>
      </c>
      <c r="E59" s="400"/>
      <c r="F59" s="400"/>
      <c r="G59" s="400"/>
      <c r="H59" s="400"/>
      <c r="I59" s="113"/>
      <c r="J59" s="113"/>
      <c r="K59" s="400" t="s">
        <v>229</v>
      </c>
      <c r="L59" s="400"/>
    </row>
    <row r="60" spans="2:12" ht="23.1" customHeight="1">
      <c r="B60" s="112"/>
      <c r="C60" s="114" t="str">
        <f>IF(B60=0," ",EDATE(B60,D60))</f>
        <v xml:space="preserve"> </v>
      </c>
      <c r="D60" s="401"/>
      <c r="E60" s="401"/>
      <c r="F60" s="401"/>
      <c r="G60" s="401"/>
      <c r="H60" s="401"/>
      <c r="I60" s="115"/>
      <c r="J60" s="115"/>
      <c r="K60" s="402" t="str">
        <f ca="1">IF(B60=0, " ", DATEDIF(B60,TODAY(),"m"))</f>
        <v xml:space="preserve"> </v>
      </c>
      <c r="L60" s="402"/>
    </row>
    <row r="61" spans="2:12" ht="12" customHeight="1" thickBot="1">
      <c r="B61" s="69"/>
      <c r="C61" s="69"/>
      <c r="D61" s="69"/>
      <c r="E61" s="69"/>
      <c r="F61" s="69"/>
      <c r="G61" s="69"/>
      <c r="H61" s="69"/>
      <c r="I61" s="69"/>
      <c r="J61" s="69"/>
      <c r="K61" s="69"/>
      <c r="L61" s="69"/>
    </row>
    <row r="62" spans="2:12" ht="16.350000000000001" customHeight="1">
      <c r="B62" s="350" t="s">
        <v>230</v>
      </c>
      <c r="C62" s="351"/>
      <c r="D62" s="351" t="s">
        <v>231</v>
      </c>
      <c r="E62" s="351"/>
      <c r="F62" s="351"/>
      <c r="G62" s="351"/>
      <c r="H62" s="351"/>
      <c r="I62" s="351"/>
      <c r="J62" s="351"/>
      <c r="K62" s="351"/>
      <c r="L62" s="383" t="s">
        <v>232</v>
      </c>
    </row>
    <row r="63" spans="2:12" ht="41.85" customHeight="1">
      <c r="B63" s="352"/>
      <c r="C63" s="353"/>
      <c r="D63" s="151" t="s">
        <v>233</v>
      </c>
      <c r="E63" s="151" t="s">
        <v>234</v>
      </c>
      <c r="F63" s="151" t="s">
        <v>235</v>
      </c>
      <c r="G63" s="151" t="s">
        <v>236</v>
      </c>
      <c r="H63" s="151" t="s">
        <v>237</v>
      </c>
      <c r="I63" s="151"/>
      <c r="J63" s="151"/>
      <c r="K63" s="151" t="s">
        <v>238</v>
      </c>
      <c r="L63" s="384"/>
    </row>
    <row r="64" spans="2:12" ht="54.6" customHeight="1">
      <c r="B64" s="467" t="s">
        <v>370</v>
      </c>
      <c r="C64" s="138" t="s">
        <v>371</v>
      </c>
      <c r="D64" s="55"/>
      <c r="E64" s="55"/>
      <c r="F64" s="55"/>
      <c r="G64" s="55"/>
      <c r="H64" s="55"/>
      <c r="I64" s="55"/>
      <c r="J64" s="55"/>
      <c r="K64" s="55"/>
      <c r="L64" s="34"/>
    </row>
    <row r="65" spans="2:13" ht="50.85" customHeight="1">
      <c r="B65" s="467"/>
      <c r="C65" s="138" t="s">
        <v>372</v>
      </c>
      <c r="D65" s="55"/>
      <c r="E65" s="55"/>
      <c r="F65" s="55"/>
      <c r="G65" s="55"/>
      <c r="H65" s="55"/>
      <c r="I65" s="55"/>
      <c r="J65" s="55"/>
      <c r="K65" s="55"/>
      <c r="L65" s="34"/>
    </row>
    <row r="66" spans="2:13" ht="50.85" customHeight="1">
      <c r="B66" s="467"/>
      <c r="C66" s="138" t="s">
        <v>373</v>
      </c>
      <c r="D66" s="55"/>
      <c r="E66" s="55"/>
      <c r="F66" s="55"/>
      <c r="G66" s="55"/>
      <c r="H66" s="55"/>
      <c r="I66" s="55"/>
      <c r="J66" s="55"/>
      <c r="K66" s="55"/>
      <c r="L66" s="34"/>
    </row>
    <row r="67" spans="2:13" ht="50.85" customHeight="1">
      <c r="B67" s="467"/>
      <c r="C67" s="138" t="s">
        <v>374</v>
      </c>
      <c r="D67" s="55"/>
      <c r="E67" s="55"/>
      <c r="F67" s="55"/>
      <c r="G67" s="55"/>
      <c r="H67" s="55"/>
      <c r="I67" s="55"/>
      <c r="J67" s="55"/>
      <c r="K67" s="55"/>
      <c r="L67" s="34"/>
    </row>
    <row r="68" spans="2:13" ht="50.85" customHeight="1">
      <c r="B68" s="467"/>
      <c r="C68" s="138" t="s">
        <v>375</v>
      </c>
      <c r="D68" s="55"/>
      <c r="E68" s="55"/>
      <c r="F68" s="55"/>
      <c r="G68" s="55"/>
      <c r="H68" s="55"/>
      <c r="I68" s="55"/>
      <c r="J68" s="55"/>
      <c r="K68" s="55"/>
      <c r="L68" s="34"/>
    </row>
    <row r="69" spans="2:13" ht="50.85" customHeight="1">
      <c r="B69" s="467"/>
      <c r="C69" s="138" t="s">
        <v>376</v>
      </c>
      <c r="D69" s="55"/>
      <c r="E69" s="55"/>
      <c r="F69" s="55"/>
      <c r="G69" s="55"/>
      <c r="H69" s="55"/>
      <c r="I69" s="55"/>
      <c r="J69" s="55"/>
      <c r="K69" s="55"/>
      <c r="L69" s="34"/>
    </row>
    <row r="70" spans="2:13" ht="50.85" customHeight="1">
      <c r="B70" s="467"/>
      <c r="C70" s="138" t="s">
        <v>377</v>
      </c>
      <c r="D70" s="55"/>
      <c r="E70" s="55"/>
      <c r="F70" s="55"/>
      <c r="G70" s="55"/>
      <c r="H70" s="55"/>
      <c r="I70" s="55"/>
      <c r="J70" s="55"/>
      <c r="K70" s="55"/>
      <c r="L70" s="34"/>
    </row>
    <row r="71" spans="2:13" ht="50.85" customHeight="1">
      <c r="B71" s="467"/>
      <c r="C71" s="138" t="s">
        <v>378</v>
      </c>
      <c r="D71" s="55"/>
      <c r="E71" s="55"/>
      <c r="F71" s="55"/>
      <c r="G71" s="55"/>
      <c r="H71" s="55"/>
      <c r="I71" s="55"/>
      <c r="J71" s="55"/>
      <c r="K71" s="55"/>
      <c r="L71" s="34"/>
    </row>
    <row r="72" spans="2:13" ht="50.85" customHeight="1">
      <c r="B72" s="467"/>
      <c r="C72" s="138" t="s">
        <v>379</v>
      </c>
      <c r="D72" s="55"/>
      <c r="E72" s="55"/>
      <c r="F72" s="55"/>
      <c r="G72" s="55"/>
      <c r="H72" s="55"/>
      <c r="I72" s="55"/>
      <c r="J72" s="55"/>
      <c r="K72" s="55"/>
      <c r="L72" s="34"/>
    </row>
    <row r="73" spans="2:13" ht="50.85" customHeight="1">
      <c r="B73" s="467"/>
      <c r="C73" s="138" t="s">
        <v>380</v>
      </c>
      <c r="D73" s="55"/>
      <c r="E73" s="55"/>
      <c r="F73" s="55"/>
      <c r="G73" s="55"/>
      <c r="H73" s="55"/>
      <c r="I73" s="55"/>
      <c r="J73" s="55"/>
      <c r="K73" s="55"/>
      <c r="L73" s="34"/>
    </row>
    <row r="74" spans="2:13" ht="50.85" customHeight="1">
      <c r="B74" s="467"/>
      <c r="C74" s="138" t="s">
        <v>381</v>
      </c>
      <c r="D74" s="55"/>
      <c r="E74" s="55"/>
      <c r="F74" s="55"/>
      <c r="G74" s="55"/>
      <c r="H74" s="55"/>
      <c r="I74" s="55"/>
      <c r="J74" s="55"/>
      <c r="K74" s="55"/>
      <c r="L74" s="34"/>
    </row>
    <row r="75" spans="2:13" ht="50.85" customHeight="1">
      <c r="B75" s="467"/>
      <c r="C75" s="138" t="s">
        <v>382</v>
      </c>
      <c r="D75" s="55"/>
      <c r="E75" s="55"/>
      <c r="F75" s="55"/>
      <c r="G75" s="55"/>
      <c r="H75" s="55"/>
      <c r="I75" s="55"/>
      <c r="J75" s="55"/>
      <c r="K75" s="55"/>
      <c r="L75" s="34"/>
    </row>
    <row r="76" spans="2:13" ht="31.35" customHeight="1">
      <c r="B76" s="467"/>
      <c r="C76" s="159" t="s">
        <v>242</v>
      </c>
      <c r="D76" s="139">
        <f>IFERROR(((D64*((D65*D66)+(D67*D68)+(D69*D70)+(D71*D72)+(D73*D74)))-D75)," ")</f>
        <v>0</v>
      </c>
      <c r="E76" s="139">
        <f>IFERROR(((E64*((E65*E66)+(E67*E68)+(E69*E70)+(E71*E72)+(E73*E74)))-E75)," ")</f>
        <v>0</v>
      </c>
      <c r="F76" s="139">
        <f t="shared" ref="F76:K76" si="2">IFERROR(((F64*((F65*F66)+(F67*F68)+(F69*F70)+(F71*F72)+(F73*F74)))-F75)," ")</f>
        <v>0</v>
      </c>
      <c r="G76" s="139">
        <f t="shared" si="2"/>
        <v>0</v>
      </c>
      <c r="H76" s="139">
        <f t="shared" si="2"/>
        <v>0</v>
      </c>
      <c r="I76" s="139">
        <f t="shared" si="2"/>
        <v>0</v>
      </c>
      <c r="J76" s="139"/>
      <c r="K76" s="139">
        <f t="shared" si="2"/>
        <v>0</v>
      </c>
      <c r="L76" s="34"/>
    </row>
    <row r="77" spans="2:13" ht="25.35" customHeight="1">
      <c r="B77" s="464" t="s">
        <v>245</v>
      </c>
      <c r="C77" s="465"/>
      <c r="D77" s="431"/>
      <c r="E77" s="431"/>
      <c r="F77" s="431"/>
      <c r="G77" s="431"/>
      <c r="H77" s="431"/>
      <c r="I77" s="431"/>
      <c r="J77" s="431"/>
      <c r="K77" s="431"/>
      <c r="L77" s="432"/>
    </row>
    <row r="78" spans="2:13" ht="45.6" customHeight="1" thickBot="1">
      <c r="B78" s="425" t="s">
        <v>246</v>
      </c>
      <c r="C78" s="426"/>
      <c r="D78" s="427" t="s">
        <v>383</v>
      </c>
      <c r="E78" s="427"/>
      <c r="F78" s="427"/>
      <c r="G78" s="427"/>
      <c r="H78" s="427"/>
      <c r="I78" s="427"/>
      <c r="J78" s="427"/>
      <c r="K78" s="427"/>
      <c r="L78" s="428"/>
    </row>
    <row r="79" spans="2:13">
      <c r="M79" s="47"/>
    </row>
    <row r="80" spans="2:13" ht="15.95" thickBot="1">
      <c r="I80" s="163"/>
      <c r="J80" s="234"/>
    </row>
    <row r="81" spans="9:14">
      <c r="I81" s="32"/>
      <c r="J81" s="44"/>
    </row>
    <row r="82" spans="9:14" ht="16.350000000000001" customHeight="1">
      <c r="M82" s="68"/>
      <c r="N82" s="68"/>
    </row>
    <row r="83" spans="9:14" ht="16.350000000000001" customHeight="1">
      <c r="M83" s="68"/>
      <c r="N83" s="68"/>
    </row>
    <row r="84" spans="9:14"/>
    <row r="85" spans="9:14"/>
    <row r="86" spans="9:14">
      <c r="I86" s="63"/>
      <c r="J86" s="44"/>
    </row>
    <row r="87" spans="9:14"/>
    <row r="88" spans="9:14"/>
    <row r="89" spans="9:14"/>
    <row r="90" spans="9:14"/>
    <row r="91" spans="9:14"/>
    <row r="92" spans="9:14"/>
    <row r="93" spans="9:14"/>
    <row r="94" spans="9:14"/>
    <row r="95" spans="9:14"/>
    <row r="97"/>
  </sheetData>
  <mergeCells count="73">
    <mergeCell ref="D56:H56"/>
    <mergeCell ref="D37:H37"/>
    <mergeCell ref="D47:H47"/>
    <mergeCell ref="D49:H49"/>
    <mergeCell ref="D51:H51"/>
    <mergeCell ref="D52:H52"/>
    <mergeCell ref="D54:H54"/>
    <mergeCell ref="B78:C78"/>
    <mergeCell ref="D78:L78"/>
    <mergeCell ref="B77:C77"/>
    <mergeCell ref="D77:L77"/>
    <mergeCell ref="D23:H23"/>
    <mergeCell ref="D24:H24"/>
    <mergeCell ref="D32:H32"/>
    <mergeCell ref="D33:H33"/>
    <mergeCell ref="D28:H28"/>
    <mergeCell ref="D57:H57"/>
    <mergeCell ref="D55:H55"/>
    <mergeCell ref="B64:B76"/>
    <mergeCell ref="B58:L58"/>
    <mergeCell ref="B62:C63"/>
    <mergeCell ref="D62:K62"/>
    <mergeCell ref="L62:L63"/>
    <mergeCell ref="D59:H59"/>
    <mergeCell ref="K59:L59"/>
    <mergeCell ref="D20:H20"/>
    <mergeCell ref="D21:H21"/>
    <mergeCell ref="B11:C11"/>
    <mergeCell ref="D11:L11"/>
    <mergeCell ref="D46:H46"/>
    <mergeCell ref="D48:H48"/>
    <mergeCell ref="B13:H13"/>
    <mergeCell ref="D25:H25"/>
    <mergeCell ref="D26:H26"/>
    <mergeCell ref="D27:H27"/>
    <mergeCell ref="D34:H34"/>
    <mergeCell ref="D35:H35"/>
    <mergeCell ref="D36:H36"/>
    <mergeCell ref="D53:H53"/>
    <mergeCell ref="B1:L1"/>
    <mergeCell ref="B2:L2"/>
    <mergeCell ref="B4:C4"/>
    <mergeCell ref="B5:C5"/>
    <mergeCell ref="B6:C6"/>
    <mergeCell ref="B9:C9"/>
    <mergeCell ref="D9:L9"/>
    <mergeCell ref="D30:H30"/>
    <mergeCell ref="D15:H15"/>
    <mergeCell ref="D16:H16"/>
    <mergeCell ref="D17:H17"/>
    <mergeCell ref="D18:H18"/>
    <mergeCell ref="B10:C10"/>
    <mergeCell ref="D10:L10"/>
    <mergeCell ref="B12:L12"/>
    <mergeCell ref="B14:C28"/>
    <mergeCell ref="D14:H14"/>
    <mergeCell ref="D19:H19"/>
    <mergeCell ref="D60:H60"/>
    <mergeCell ref="K60:L60"/>
    <mergeCell ref="D22:H22"/>
    <mergeCell ref="D50:H50"/>
    <mergeCell ref="B29:C38"/>
    <mergeCell ref="D29:H29"/>
    <mergeCell ref="D38:H38"/>
    <mergeCell ref="B39:C57"/>
    <mergeCell ref="D39:H39"/>
    <mergeCell ref="D40:H40"/>
    <mergeCell ref="D41:H41"/>
    <mergeCell ref="D42:H42"/>
    <mergeCell ref="D43:H43"/>
    <mergeCell ref="D31:H31"/>
    <mergeCell ref="D44:H44"/>
    <mergeCell ref="D45:H45"/>
  </mergeCells>
  <conditionalFormatting sqref="D11:E11">
    <cfRule type="dataBar" priority="1">
      <dataBar>
        <cfvo type="num" val="0"/>
        <cfvo type="num" val="1"/>
        <color rgb="FF6DBEB5"/>
      </dataBar>
      <extLst>
        <ext xmlns:x14="http://schemas.microsoft.com/office/spreadsheetml/2009/9/main" uri="{B025F937-C7B1-47D3-B67F-A62EFF666E3E}">
          <x14:id>{24E112BA-58CF-440A-B745-D0BF41DA82A1}</x14:id>
        </ext>
      </extLst>
    </cfRule>
  </conditionalFormatting>
  <dataValidations count="1">
    <dataValidation type="list" allowBlank="1" showInputMessage="1" showErrorMessage="1" sqref="K14:K57" xr:uid="{6425679A-FB2F-416A-88ED-843AA0B37B61}">
      <formula1>"Seleccione, SI,NO, NoAplica"</formula1>
    </dataValidation>
  </dataValidations>
  <hyperlinks>
    <hyperlink ref="M77:N77" location="'2. Definamos '!A1" display="Volver" xr:uid="{5F20D5E0-CEF9-403C-9E08-C16EC6288934}"/>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24E112BA-58CF-440A-B745-D0BF41DA82A1}">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B3B52-1D14-4C96-87A2-2E3555B9670F}">
  <sheetPr codeName="Hoja12">
    <tabColor rgb="FFD0F1EF"/>
  </sheetPr>
  <dimension ref="A1:S82"/>
  <sheetViews>
    <sheetView showGridLines="0" showRowColHeaders="0" topLeftCell="A57" zoomScale="59" zoomScaleNormal="123" workbookViewId="0"/>
  </sheetViews>
  <sheetFormatPr defaultColWidth="0"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 min="13" max="13" width="20.42578125" customWidth="1"/>
    <col min="14" max="19" width="0" hidden="1" customWidth="1"/>
    <col min="20" max="16384" width="11.42578125" hidden="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187</v>
      </c>
      <c r="E5" s="158"/>
      <c r="F5" s="59"/>
      <c r="G5" s="59"/>
      <c r="H5" s="59"/>
      <c r="I5" s="59"/>
      <c r="J5" s="59"/>
      <c r="K5" s="59"/>
      <c r="L5" s="60"/>
    </row>
    <row r="6" spans="2:18" ht="17.100000000000001" customHeight="1" thickBot="1">
      <c r="B6" s="343" t="s">
        <v>188</v>
      </c>
      <c r="C6" s="344"/>
      <c r="D6" s="161" t="s">
        <v>384</v>
      </c>
      <c r="E6" s="161"/>
      <c r="F6" s="61"/>
      <c r="G6" s="61"/>
      <c r="H6" s="61"/>
      <c r="I6" s="61"/>
      <c r="J6" s="61"/>
      <c r="K6" s="61"/>
      <c r="L6" s="62"/>
    </row>
    <row r="7" spans="2:18" ht="15" thickBot="1"/>
    <row r="8" spans="2:18" ht="16.350000000000001" customHeight="1">
      <c r="B8" s="406" t="s">
        <v>190</v>
      </c>
      <c r="C8" s="407"/>
      <c r="D8" s="472" t="s">
        <v>339</v>
      </c>
      <c r="E8" s="473"/>
      <c r="F8" s="473"/>
      <c r="G8" s="473"/>
      <c r="H8" s="473"/>
      <c r="I8" s="473"/>
      <c r="J8" s="473"/>
      <c r="K8" s="473"/>
      <c r="L8" s="474"/>
    </row>
    <row r="9" spans="2:18" ht="69" customHeight="1" thickBot="1">
      <c r="B9" s="408" t="s">
        <v>255</v>
      </c>
      <c r="C9" s="409"/>
      <c r="D9" s="475" t="s">
        <v>385</v>
      </c>
      <c r="E9" s="476"/>
      <c r="F9" s="476"/>
      <c r="G9" s="476"/>
      <c r="H9" s="476"/>
      <c r="I9" s="476"/>
      <c r="J9" s="476"/>
      <c r="K9" s="476"/>
      <c r="L9" s="477"/>
    </row>
    <row r="10" spans="2:18" ht="35.1" customHeight="1" thickBot="1">
      <c r="B10" s="412" t="s">
        <v>194</v>
      </c>
      <c r="C10" s="413"/>
      <c r="D10" s="414">
        <f>COUNTIF(J13:J45,"SI")/COUNTIF(I13:I45,1)</f>
        <v>0</v>
      </c>
      <c r="E10" s="348"/>
      <c r="F10" s="348"/>
      <c r="G10" s="348"/>
      <c r="H10" s="348"/>
      <c r="I10" s="348"/>
      <c r="J10" s="348"/>
      <c r="K10" s="348"/>
      <c r="L10" s="349"/>
      <c r="M10" s="65">
        <f>D10</f>
        <v>0</v>
      </c>
    </row>
    <row r="11" spans="2:18" ht="8.1" customHeight="1" thickBot="1">
      <c r="B11" s="359"/>
      <c r="C11" s="359"/>
      <c r="D11" s="359"/>
      <c r="E11" s="359"/>
      <c r="F11" s="359"/>
      <c r="G11" s="359"/>
      <c r="H11" s="359"/>
      <c r="I11" s="359"/>
      <c r="J11" s="359"/>
      <c r="K11" s="359"/>
      <c r="L11" s="359"/>
    </row>
    <row r="12" spans="2:18" ht="15.95" thickBot="1">
      <c r="B12" s="441" t="s">
        <v>195</v>
      </c>
      <c r="C12" s="442"/>
      <c r="D12" s="442"/>
      <c r="E12" s="442"/>
      <c r="F12" s="442"/>
      <c r="G12" s="442"/>
      <c r="H12" s="443"/>
      <c r="I12" s="70"/>
      <c r="J12" s="70"/>
      <c r="K12" s="30" t="s">
        <v>196</v>
      </c>
      <c r="L12" s="31" t="s">
        <v>197</v>
      </c>
    </row>
    <row r="13" spans="2:18" ht="15" customHeight="1" thickBot="1">
      <c r="B13" s="350" t="s">
        <v>198</v>
      </c>
      <c r="C13" s="351"/>
      <c r="D13" s="356" t="s">
        <v>342</v>
      </c>
      <c r="E13" s="356"/>
      <c r="F13" s="356"/>
      <c r="G13" s="356"/>
      <c r="H13" s="356"/>
      <c r="I13" s="208">
        <f>IF(D13&lt;&gt;"",IF(OR(K13="NO",K13="SI",K13="Seleccione"),1,0),0)</f>
        <v>1</v>
      </c>
      <c r="J13" s="208" t="str">
        <f t="shared" ref="J13:J45" si="0">IF(D13="",0,K13)</f>
        <v>Seleccione</v>
      </c>
      <c r="K13" s="209" t="s">
        <v>5</v>
      </c>
      <c r="L13" s="33"/>
    </row>
    <row r="14" spans="2:18" ht="15.95" thickBot="1">
      <c r="B14" s="352"/>
      <c r="C14" s="353"/>
      <c r="D14" s="357" t="s">
        <v>341</v>
      </c>
      <c r="E14" s="357"/>
      <c r="F14" s="357"/>
      <c r="G14" s="357"/>
      <c r="H14" s="357"/>
      <c r="I14" s="206">
        <f t="shared" ref="I14:I45" si="1">IF(D14&lt;&gt;"",IF(OR(K14="NO",K14="SI",K14="Seleccione"),1,0),0)</f>
        <v>1</v>
      </c>
      <c r="J14" s="208" t="str">
        <f t="shared" si="0"/>
        <v>Seleccione</v>
      </c>
      <c r="K14" s="207" t="s">
        <v>5</v>
      </c>
      <c r="L14" s="34"/>
    </row>
    <row r="15" spans="2:18" ht="15.95" thickBot="1">
      <c r="B15" s="352"/>
      <c r="C15" s="353"/>
      <c r="D15" s="357" t="s">
        <v>343</v>
      </c>
      <c r="E15" s="357"/>
      <c r="F15" s="357"/>
      <c r="G15" s="357"/>
      <c r="H15" s="357"/>
      <c r="I15" s="206">
        <f t="shared" si="1"/>
        <v>1</v>
      </c>
      <c r="J15" s="208" t="str">
        <f t="shared" si="0"/>
        <v>Seleccione</v>
      </c>
      <c r="K15" s="207" t="s">
        <v>5</v>
      </c>
      <c r="L15" s="34"/>
    </row>
    <row r="16" spans="2:18" ht="15.95" thickBot="1">
      <c r="B16" s="352"/>
      <c r="C16" s="353"/>
      <c r="D16" s="357" t="s">
        <v>344</v>
      </c>
      <c r="E16" s="357"/>
      <c r="F16" s="357"/>
      <c r="G16" s="357"/>
      <c r="H16" s="357"/>
      <c r="I16" s="206">
        <f t="shared" si="1"/>
        <v>1</v>
      </c>
      <c r="J16" s="208" t="str">
        <f t="shared" si="0"/>
        <v>Seleccione</v>
      </c>
      <c r="K16" s="207" t="s">
        <v>5</v>
      </c>
      <c r="L16" s="34"/>
    </row>
    <row r="17" spans="2:12" ht="15.95" thickBot="1">
      <c r="B17" s="352"/>
      <c r="C17" s="353"/>
      <c r="D17" s="357" t="s">
        <v>386</v>
      </c>
      <c r="E17" s="357"/>
      <c r="F17" s="357"/>
      <c r="G17" s="357"/>
      <c r="H17" s="357"/>
      <c r="I17" s="206">
        <f t="shared" si="1"/>
        <v>1</v>
      </c>
      <c r="J17" s="208" t="str">
        <f t="shared" si="0"/>
        <v>Seleccione</v>
      </c>
      <c r="K17" s="207" t="s">
        <v>5</v>
      </c>
      <c r="L17" s="34"/>
    </row>
    <row r="18" spans="2:12" ht="15.95" thickBot="1">
      <c r="B18" s="352"/>
      <c r="C18" s="353"/>
      <c r="D18" s="357" t="s">
        <v>387</v>
      </c>
      <c r="E18" s="357"/>
      <c r="F18" s="357"/>
      <c r="G18" s="357"/>
      <c r="H18" s="357"/>
      <c r="I18" s="206">
        <f t="shared" si="1"/>
        <v>1</v>
      </c>
      <c r="J18" s="208" t="str">
        <f t="shared" si="0"/>
        <v>Seleccione</v>
      </c>
      <c r="K18" s="207" t="s">
        <v>5</v>
      </c>
      <c r="L18" s="34"/>
    </row>
    <row r="19" spans="2:12" ht="15.95" thickBot="1">
      <c r="B19" s="352"/>
      <c r="C19" s="353"/>
      <c r="D19" s="357" t="s">
        <v>388</v>
      </c>
      <c r="E19" s="357"/>
      <c r="F19" s="357"/>
      <c r="G19" s="357"/>
      <c r="H19" s="357"/>
      <c r="I19" s="206">
        <f t="shared" si="1"/>
        <v>1</v>
      </c>
      <c r="J19" s="208" t="str">
        <f t="shared" si="0"/>
        <v>Seleccione</v>
      </c>
      <c r="K19" s="207" t="s">
        <v>5</v>
      </c>
      <c r="L19" s="34"/>
    </row>
    <row r="20" spans="2:12" ht="15.95" thickBot="1">
      <c r="B20" s="352"/>
      <c r="C20" s="353"/>
      <c r="D20" s="357" t="s">
        <v>389</v>
      </c>
      <c r="E20" s="357"/>
      <c r="F20" s="357"/>
      <c r="G20" s="357"/>
      <c r="H20" s="357"/>
      <c r="I20" s="206">
        <f t="shared" si="1"/>
        <v>1</v>
      </c>
      <c r="J20" s="208" t="str">
        <f t="shared" si="0"/>
        <v>Seleccione</v>
      </c>
      <c r="K20" s="207" t="s">
        <v>5</v>
      </c>
      <c r="L20" s="34"/>
    </row>
    <row r="21" spans="2:12" ht="15.95" thickBot="1">
      <c r="B21" s="352"/>
      <c r="C21" s="353"/>
      <c r="D21" s="357" t="s">
        <v>390</v>
      </c>
      <c r="E21" s="357"/>
      <c r="F21" s="357"/>
      <c r="G21" s="357"/>
      <c r="H21" s="357"/>
      <c r="I21" s="206">
        <f t="shared" si="1"/>
        <v>1</v>
      </c>
      <c r="J21" s="208" t="str">
        <f t="shared" si="0"/>
        <v>Seleccione</v>
      </c>
      <c r="K21" s="207" t="s">
        <v>5</v>
      </c>
      <c r="L21" s="34"/>
    </row>
    <row r="22" spans="2:12" ht="15.95" thickBot="1">
      <c r="B22" s="352"/>
      <c r="C22" s="353"/>
      <c r="D22" s="357" t="s">
        <v>391</v>
      </c>
      <c r="E22" s="357"/>
      <c r="F22" s="357"/>
      <c r="G22" s="357"/>
      <c r="H22" s="357"/>
      <c r="I22" s="206">
        <f t="shared" si="1"/>
        <v>1</v>
      </c>
      <c r="J22" s="208" t="str">
        <f t="shared" si="0"/>
        <v>Seleccione</v>
      </c>
      <c r="K22" s="207" t="s">
        <v>5</v>
      </c>
      <c r="L22" s="34"/>
    </row>
    <row r="23" spans="2:12" ht="15.95" thickBot="1">
      <c r="B23" s="352"/>
      <c r="C23" s="353"/>
      <c r="D23" s="357" t="s">
        <v>392</v>
      </c>
      <c r="E23" s="357"/>
      <c r="F23" s="357"/>
      <c r="G23" s="357"/>
      <c r="H23" s="357"/>
      <c r="I23" s="206">
        <f t="shared" si="1"/>
        <v>1</v>
      </c>
      <c r="J23" s="208" t="str">
        <f t="shared" si="0"/>
        <v>Seleccione</v>
      </c>
      <c r="K23" s="207" t="s">
        <v>5</v>
      </c>
      <c r="L23" s="34"/>
    </row>
    <row r="24" spans="2:12" ht="15.95" thickBot="1">
      <c r="B24" s="352"/>
      <c r="C24" s="353"/>
      <c r="D24" s="366"/>
      <c r="E24" s="366"/>
      <c r="F24" s="366"/>
      <c r="G24" s="366"/>
      <c r="H24" s="366"/>
      <c r="I24" s="206">
        <f t="shared" si="1"/>
        <v>0</v>
      </c>
      <c r="J24" s="208">
        <f t="shared" si="0"/>
        <v>0</v>
      </c>
      <c r="K24" s="207" t="s">
        <v>5</v>
      </c>
      <c r="L24" s="34"/>
    </row>
    <row r="25" spans="2:12" ht="15.95" thickBot="1">
      <c r="B25" s="354"/>
      <c r="C25" s="355"/>
      <c r="D25" s="358"/>
      <c r="E25" s="358"/>
      <c r="F25" s="358"/>
      <c r="G25" s="358"/>
      <c r="H25" s="358"/>
      <c r="I25" s="210">
        <f t="shared" si="1"/>
        <v>0</v>
      </c>
      <c r="J25" s="208">
        <f t="shared" si="0"/>
        <v>0</v>
      </c>
      <c r="K25" s="211" t="s">
        <v>5</v>
      </c>
      <c r="L25" s="35"/>
    </row>
    <row r="26" spans="2:12" ht="15" customHeight="1" thickBot="1">
      <c r="B26" s="350" t="s">
        <v>258</v>
      </c>
      <c r="C26" s="351"/>
      <c r="D26" s="356" t="s">
        <v>393</v>
      </c>
      <c r="E26" s="356"/>
      <c r="F26" s="356"/>
      <c r="G26" s="356"/>
      <c r="H26" s="356"/>
      <c r="I26" s="208">
        <f t="shared" si="1"/>
        <v>1</v>
      </c>
      <c r="J26" s="208" t="str">
        <f t="shared" si="0"/>
        <v>Seleccione</v>
      </c>
      <c r="K26" s="209" t="s">
        <v>5</v>
      </c>
      <c r="L26" s="33"/>
    </row>
    <row r="27" spans="2:12" ht="14.85" customHeight="1" thickBot="1">
      <c r="B27" s="352"/>
      <c r="C27" s="353"/>
      <c r="D27" s="357" t="s">
        <v>394</v>
      </c>
      <c r="E27" s="357"/>
      <c r="F27" s="357"/>
      <c r="G27" s="357"/>
      <c r="H27" s="357"/>
      <c r="I27" s="206">
        <f t="shared" si="1"/>
        <v>1</v>
      </c>
      <c r="J27" s="208" t="str">
        <f t="shared" si="0"/>
        <v>Seleccione</v>
      </c>
      <c r="K27" s="207" t="s">
        <v>5</v>
      </c>
      <c r="L27" s="34"/>
    </row>
    <row r="28" spans="2:12" ht="14.85" customHeight="1" thickBot="1">
      <c r="B28" s="352"/>
      <c r="C28" s="353"/>
      <c r="D28" s="357" t="s">
        <v>395</v>
      </c>
      <c r="E28" s="357"/>
      <c r="F28" s="357"/>
      <c r="G28" s="357"/>
      <c r="H28" s="357"/>
      <c r="I28" s="206">
        <f t="shared" si="1"/>
        <v>1</v>
      </c>
      <c r="J28" s="208" t="str">
        <f t="shared" si="0"/>
        <v>Seleccione</v>
      </c>
      <c r="K28" s="207" t="s">
        <v>5</v>
      </c>
      <c r="L28" s="34"/>
    </row>
    <row r="29" spans="2:12" ht="15" customHeight="1" thickBot="1">
      <c r="B29" s="352"/>
      <c r="C29" s="353"/>
      <c r="D29" s="357" t="s">
        <v>396</v>
      </c>
      <c r="E29" s="357"/>
      <c r="F29" s="357"/>
      <c r="G29" s="357"/>
      <c r="H29" s="357"/>
      <c r="I29" s="206">
        <f t="shared" si="1"/>
        <v>1</v>
      </c>
      <c r="J29" s="208" t="str">
        <f t="shared" si="0"/>
        <v>Seleccione</v>
      </c>
      <c r="K29" s="207" t="s">
        <v>5</v>
      </c>
      <c r="L29" s="34"/>
    </row>
    <row r="30" spans="2:12" ht="15.95" thickBot="1">
      <c r="B30" s="352"/>
      <c r="C30" s="353"/>
      <c r="D30" s="366"/>
      <c r="E30" s="366"/>
      <c r="F30" s="366"/>
      <c r="G30" s="366"/>
      <c r="H30" s="366"/>
      <c r="I30" s="206">
        <f t="shared" si="1"/>
        <v>0</v>
      </c>
      <c r="J30" s="208">
        <f t="shared" si="0"/>
        <v>0</v>
      </c>
      <c r="K30" s="207" t="s">
        <v>5</v>
      </c>
      <c r="L30" s="34"/>
    </row>
    <row r="31" spans="2:12" ht="15.95" thickBot="1">
      <c r="B31" s="354"/>
      <c r="C31" s="355"/>
      <c r="D31" s="358"/>
      <c r="E31" s="358"/>
      <c r="F31" s="358"/>
      <c r="G31" s="358"/>
      <c r="H31" s="358"/>
      <c r="I31" s="210">
        <f t="shared" si="1"/>
        <v>0</v>
      </c>
      <c r="J31" s="208">
        <f t="shared" si="0"/>
        <v>0</v>
      </c>
      <c r="K31" s="211" t="s">
        <v>5</v>
      </c>
      <c r="L31" s="35"/>
    </row>
    <row r="32" spans="2:12" ht="18" customHeight="1" thickBot="1">
      <c r="B32" s="350" t="s">
        <v>261</v>
      </c>
      <c r="C32" s="351"/>
      <c r="D32" s="356" t="s">
        <v>397</v>
      </c>
      <c r="E32" s="356"/>
      <c r="F32" s="356"/>
      <c r="G32" s="356"/>
      <c r="H32" s="356"/>
      <c r="I32" s="208">
        <f t="shared" si="1"/>
        <v>1</v>
      </c>
      <c r="J32" s="208" t="str">
        <f t="shared" si="0"/>
        <v>Seleccione</v>
      </c>
      <c r="K32" s="209" t="s">
        <v>5</v>
      </c>
      <c r="L32" s="33"/>
    </row>
    <row r="33" spans="2:12" ht="19.350000000000001" customHeight="1" thickBot="1">
      <c r="B33" s="352"/>
      <c r="C33" s="353"/>
      <c r="D33" s="357" t="s">
        <v>398</v>
      </c>
      <c r="E33" s="357"/>
      <c r="F33" s="357"/>
      <c r="G33" s="357"/>
      <c r="H33" s="357"/>
      <c r="I33" s="206">
        <f t="shared" si="1"/>
        <v>1</v>
      </c>
      <c r="J33" s="208" t="str">
        <f t="shared" si="0"/>
        <v>Seleccione</v>
      </c>
      <c r="K33" s="207" t="s">
        <v>5</v>
      </c>
      <c r="L33" s="34"/>
    </row>
    <row r="34" spans="2:12" ht="30" customHeight="1" thickBot="1">
      <c r="B34" s="352"/>
      <c r="C34" s="353"/>
      <c r="D34" s="447" t="s">
        <v>399</v>
      </c>
      <c r="E34" s="447"/>
      <c r="F34" s="447"/>
      <c r="G34" s="447"/>
      <c r="H34" s="447"/>
      <c r="I34" s="206">
        <f t="shared" si="1"/>
        <v>1</v>
      </c>
      <c r="J34" s="208" t="str">
        <f t="shared" si="0"/>
        <v>Seleccione</v>
      </c>
      <c r="K34" s="207" t="s">
        <v>5</v>
      </c>
      <c r="L34" s="34"/>
    </row>
    <row r="35" spans="2:12" ht="19.350000000000001" customHeight="1" thickBot="1">
      <c r="B35" s="352"/>
      <c r="C35" s="353"/>
      <c r="D35" s="357" t="s">
        <v>400</v>
      </c>
      <c r="E35" s="357"/>
      <c r="F35" s="357"/>
      <c r="G35" s="357"/>
      <c r="H35" s="357"/>
      <c r="I35" s="206">
        <f t="shared" si="1"/>
        <v>1</v>
      </c>
      <c r="J35" s="208" t="str">
        <f t="shared" si="0"/>
        <v>Seleccione</v>
      </c>
      <c r="K35" s="207" t="s">
        <v>5</v>
      </c>
      <c r="L35" s="34"/>
    </row>
    <row r="36" spans="2:12" ht="17.100000000000001" customHeight="1" thickBot="1">
      <c r="B36" s="352"/>
      <c r="C36" s="353"/>
      <c r="D36" s="357" t="s">
        <v>401</v>
      </c>
      <c r="E36" s="357"/>
      <c r="F36" s="357"/>
      <c r="G36" s="357"/>
      <c r="H36" s="357"/>
      <c r="I36" s="206">
        <f t="shared" si="1"/>
        <v>1</v>
      </c>
      <c r="J36" s="208" t="str">
        <f t="shared" si="0"/>
        <v>Seleccione</v>
      </c>
      <c r="K36" s="207" t="s">
        <v>5</v>
      </c>
      <c r="L36" s="34"/>
    </row>
    <row r="37" spans="2:12" ht="19.350000000000001" customHeight="1" thickBot="1">
      <c r="B37" s="352"/>
      <c r="C37" s="353"/>
      <c r="D37" s="357" t="s">
        <v>402</v>
      </c>
      <c r="E37" s="357"/>
      <c r="F37" s="357"/>
      <c r="G37" s="357"/>
      <c r="H37" s="357"/>
      <c r="I37" s="206">
        <f t="shared" si="1"/>
        <v>1</v>
      </c>
      <c r="J37" s="208" t="str">
        <f t="shared" si="0"/>
        <v>Seleccione</v>
      </c>
      <c r="K37" s="207" t="s">
        <v>5</v>
      </c>
      <c r="L37" s="34"/>
    </row>
    <row r="38" spans="2:12" ht="36" customHeight="1" thickBot="1">
      <c r="B38" s="352"/>
      <c r="C38" s="353"/>
      <c r="D38" s="447" t="s">
        <v>403</v>
      </c>
      <c r="E38" s="447"/>
      <c r="F38" s="447"/>
      <c r="G38" s="447"/>
      <c r="H38" s="447"/>
      <c r="I38" s="206">
        <f t="shared" si="1"/>
        <v>1</v>
      </c>
      <c r="J38" s="208" t="str">
        <f t="shared" si="0"/>
        <v>Seleccione</v>
      </c>
      <c r="K38" s="207" t="s">
        <v>5</v>
      </c>
      <c r="L38" s="34"/>
    </row>
    <row r="39" spans="2:12" ht="21" customHeight="1" thickBot="1">
      <c r="B39" s="352"/>
      <c r="C39" s="353"/>
      <c r="D39" s="357" t="s">
        <v>404</v>
      </c>
      <c r="E39" s="357"/>
      <c r="F39" s="357"/>
      <c r="G39" s="357"/>
      <c r="H39" s="357"/>
      <c r="I39" s="206">
        <f t="shared" si="1"/>
        <v>1</v>
      </c>
      <c r="J39" s="208" t="str">
        <f t="shared" si="0"/>
        <v>Seleccione</v>
      </c>
      <c r="K39" s="207" t="s">
        <v>5</v>
      </c>
      <c r="L39" s="34"/>
    </row>
    <row r="40" spans="2:12" ht="21" customHeight="1" thickBot="1">
      <c r="B40" s="352"/>
      <c r="C40" s="353"/>
      <c r="D40" s="357" t="s">
        <v>405</v>
      </c>
      <c r="E40" s="357"/>
      <c r="F40" s="357"/>
      <c r="G40" s="357"/>
      <c r="H40" s="357"/>
      <c r="I40" s="206">
        <f t="shared" si="1"/>
        <v>1</v>
      </c>
      <c r="J40" s="208" t="str">
        <f t="shared" si="0"/>
        <v>Seleccione</v>
      </c>
      <c r="K40" s="207" t="s">
        <v>5</v>
      </c>
      <c r="L40" s="34"/>
    </row>
    <row r="41" spans="2:12" ht="18" customHeight="1" thickBot="1">
      <c r="B41" s="352"/>
      <c r="C41" s="353"/>
      <c r="D41" s="357" t="s">
        <v>406</v>
      </c>
      <c r="E41" s="357"/>
      <c r="F41" s="357"/>
      <c r="G41" s="357"/>
      <c r="H41" s="357"/>
      <c r="I41" s="206">
        <f t="shared" si="1"/>
        <v>1</v>
      </c>
      <c r="J41" s="208" t="str">
        <f t="shared" si="0"/>
        <v>Seleccione</v>
      </c>
      <c r="K41" s="207" t="s">
        <v>5</v>
      </c>
      <c r="L41" s="34"/>
    </row>
    <row r="42" spans="2:12" ht="15" customHeight="1" thickBot="1">
      <c r="B42" s="352"/>
      <c r="C42" s="353"/>
      <c r="D42" s="357" t="s">
        <v>407</v>
      </c>
      <c r="E42" s="357"/>
      <c r="F42" s="357"/>
      <c r="G42" s="357"/>
      <c r="H42" s="357"/>
      <c r="I42" s="206">
        <f t="shared" si="1"/>
        <v>1</v>
      </c>
      <c r="J42" s="208" t="str">
        <f t="shared" si="0"/>
        <v>Seleccione</v>
      </c>
      <c r="K42" s="207" t="s">
        <v>5</v>
      </c>
      <c r="L42" s="34"/>
    </row>
    <row r="43" spans="2:12" ht="15" customHeight="1" thickBot="1">
      <c r="B43" s="352"/>
      <c r="C43" s="353"/>
      <c r="D43" s="357"/>
      <c r="E43" s="357"/>
      <c r="F43" s="357"/>
      <c r="G43" s="357"/>
      <c r="H43" s="357"/>
      <c r="I43" s="206">
        <f t="shared" si="1"/>
        <v>0</v>
      </c>
      <c r="J43" s="208">
        <f t="shared" si="0"/>
        <v>0</v>
      </c>
      <c r="K43" s="207" t="s">
        <v>5</v>
      </c>
      <c r="L43" s="34"/>
    </row>
    <row r="44" spans="2:12" ht="15" customHeight="1" thickBot="1">
      <c r="B44" s="352"/>
      <c r="C44" s="353"/>
      <c r="D44" s="366"/>
      <c r="E44" s="366"/>
      <c r="F44" s="366"/>
      <c r="G44" s="366"/>
      <c r="H44" s="366"/>
      <c r="I44" s="206">
        <f t="shared" si="1"/>
        <v>0</v>
      </c>
      <c r="J44" s="208">
        <f t="shared" si="0"/>
        <v>0</v>
      </c>
      <c r="K44" s="207" t="s">
        <v>5</v>
      </c>
      <c r="L44" s="34"/>
    </row>
    <row r="45" spans="2:12" ht="20.100000000000001" customHeight="1" thickBot="1">
      <c r="B45" s="354"/>
      <c r="C45" s="355"/>
      <c r="D45" s="478"/>
      <c r="E45" s="478"/>
      <c r="F45" s="478"/>
      <c r="G45" s="478"/>
      <c r="H45" s="478"/>
      <c r="I45" s="210">
        <f t="shared" si="1"/>
        <v>0</v>
      </c>
      <c r="J45" s="208">
        <f t="shared" si="0"/>
        <v>0</v>
      </c>
      <c r="K45" s="211" t="s">
        <v>5</v>
      </c>
      <c r="L45" s="35"/>
    </row>
    <row r="46" spans="2:12">
      <c r="B46" s="359"/>
      <c r="C46" s="359"/>
      <c r="D46" s="359"/>
      <c r="E46" s="359"/>
      <c r="F46" s="359"/>
      <c r="G46" s="359"/>
      <c r="H46" s="359"/>
      <c r="I46" s="359"/>
      <c r="J46" s="359"/>
      <c r="K46" s="359"/>
      <c r="L46" s="359"/>
    </row>
    <row r="47" spans="2:12" ht="16.350000000000001" customHeight="1">
      <c r="B47" s="116" t="s">
        <v>226</v>
      </c>
      <c r="C47" s="116" t="s">
        <v>227</v>
      </c>
      <c r="D47" s="482" t="s">
        <v>228</v>
      </c>
      <c r="E47" s="482"/>
      <c r="F47" s="482"/>
      <c r="G47" s="482"/>
      <c r="H47" s="482"/>
      <c r="I47" s="126"/>
      <c r="J47" s="126"/>
      <c r="K47" s="482" t="s">
        <v>229</v>
      </c>
      <c r="L47" s="482"/>
    </row>
    <row r="48" spans="2:12" ht="23.1" customHeight="1">
      <c r="B48" s="112"/>
      <c r="C48" s="114" t="str">
        <f>IF(B48=0," ",EDATE(B48,D48))</f>
        <v xml:space="preserve"> </v>
      </c>
      <c r="D48" s="401"/>
      <c r="E48" s="401"/>
      <c r="F48" s="401"/>
      <c r="G48" s="401"/>
      <c r="H48" s="401"/>
      <c r="I48" s="115"/>
      <c r="J48" s="115"/>
      <c r="K48" s="402" t="str">
        <f ca="1">IF(B48=0, " ", DATEDIF(B48,TODAY(),"m"))</f>
        <v xml:space="preserve"> </v>
      </c>
      <c r="L48" s="402"/>
    </row>
    <row r="49" spans="2:12" ht="12" customHeight="1" thickBot="1">
      <c r="B49" s="69"/>
      <c r="C49" s="69"/>
      <c r="D49" s="69"/>
      <c r="E49" s="69"/>
      <c r="F49" s="69"/>
      <c r="G49" s="69"/>
      <c r="H49" s="69"/>
      <c r="I49" s="214"/>
      <c r="J49" s="237"/>
      <c r="K49" s="69"/>
      <c r="L49" s="69"/>
    </row>
    <row r="50" spans="2:12" ht="16.350000000000001" customHeight="1">
      <c r="B50" s="350" t="s">
        <v>230</v>
      </c>
      <c r="C50" s="351"/>
      <c r="D50" s="351" t="s">
        <v>231</v>
      </c>
      <c r="E50" s="351"/>
      <c r="F50" s="351"/>
      <c r="G50" s="351"/>
      <c r="H50" s="351"/>
      <c r="I50" s="351"/>
      <c r="J50" s="351"/>
      <c r="K50" s="351"/>
      <c r="L50" s="383" t="s">
        <v>232</v>
      </c>
    </row>
    <row r="51" spans="2:12" ht="45" customHeight="1">
      <c r="B51" s="352"/>
      <c r="C51" s="353"/>
      <c r="D51" s="151" t="s">
        <v>233</v>
      </c>
      <c r="E51" s="151" t="s">
        <v>234</v>
      </c>
      <c r="F51" s="151" t="s">
        <v>235</v>
      </c>
      <c r="G51" s="151" t="s">
        <v>236</v>
      </c>
      <c r="H51" s="151" t="s">
        <v>237</v>
      </c>
      <c r="I51" s="29"/>
      <c r="J51" s="29"/>
      <c r="K51" s="151" t="s">
        <v>238</v>
      </c>
      <c r="L51" s="384"/>
    </row>
    <row r="52" spans="2:12" ht="47.85" customHeight="1">
      <c r="B52" s="467" t="s">
        <v>408</v>
      </c>
      <c r="C52" s="138" t="s">
        <v>409</v>
      </c>
      <c r="D52" s="55"/>
      <c r="E52" s="55"/>
      <c r="F52" s="55"/>
      <c r="G52" s="55"/>
      <c r="H52" s="55"/>
      <c r="I52" s="140"/>
      <c r="J52" s="140"/>
      <c r="K52" s="55"/>
      <c r="L52" s="34"/>
    </row>
    <row r="53" spans="2:12" ht="50.85" customHeight="1">
      <c r="B53" s="481"/>
      <c r="C53" s="138" t="s">
        <v>410</v>
      </c>
      <c r="D53" s="55"/>
      <c r="E53" s="55"/>
      <c r="F53" s="55"/>
      <c r="G53" s="55"/>
      <c r="H53" s="55"/>
      <c r="I53" s="55"/>
      <c r="J53" s="55"/>
      <c r="K53" s="55"/>
      <c r="L53" s="34"/>
    </row>
    <row r="54" spans="2:12" ht="50.85" customHeight="1">
      <c r="B54" s="481"/>
      <c r="C54" s="138" t="s">
        <v>411</v>
      </c>
      <c r="D54" s="55"/>
      <c r="E54" s="55"/>
      <c r="F54" s="55"/>
      <c r="G54" s="55"/>
      <c r="H54" s="55"/>
      <c r="I54" s="55"/>
      <c r="J54" s="55"/>
      <c r="K54" s="55"/>
      <c r="L54" s="34"/>
    </row>
    <row r="55" spans="2:12" ht="31.35" customHeight="1">
      <c r="B55" s="481"/>
      <c r="C55" s="159" t="s">
        <v>242</v>
      </c>
      <c r="D55" s="133" t="str">
        <f t="shared" ref="D55" si="2">IFERROR((1-((ABS((D53-D52)-D54))/D52))," ")</f>
        <v xml:space="preserve"> </v>
      </c>
      <c r="E55" s="133" t="str">
        <f>IFERROR((1-((ABS((E53-E52)-E54))/E52))," ")</f>
        <v xml:space="preserve"> </v>
      </c>
      <c r="F55" s="133" t="str">
        <f>IFERROR((1-((ABS((F53-F52)-F54))/F52))," ")</f>
        <v xml:space="preserve"> </v>
      </c>
      <c r="G55" s="133" t="str">
        <f t="shared" ref="G55" si="3">IFERROR((1-((ABS((G53-G52)-G54))/G52))," ")</f>
        <v xml:space="preserve"> </v>
      </c>
      <c r="H55" s="133" t="str">
        <f t="shared" ref="H55:I55" si="4">IFERROR((1-((ABS((H53-H52)-H54))/H52))," ")</f>
        <v xml:space="preserve"> </v>
      </c>
      <c r="I55" s="133" t="str">
        <f t="shared" si="4"/>
        <v xml:space="preserve"> </v>
      </c>
      <c r="J55" s="133" t="str">
        <f t="shared" ref="J55" si="5">IFERROR((1-((ABS((J53-J52)-J54))/J52))," ")</f>
        <v xml:space="preserve"> </v>
      </c>
      <c r="K55" s="133" t="str">
        <f t="shared" ref="K55" si="6">IFERROR((1-((ABS((K53-K52)-K54))/K52))," ")</f>
        <v xml:space="preserve"> </v>
      </c>
      <c r="L55" s="34"/>
    </row>
    <row r="56" spans="2:12" ht="22.35" customHeight="1">
      <c r="B56" s="429" t="s">
        <v>245</v>
      </c>
      <c r="C56" s="430"/>
      <c r="D56" s="431"/>
      <c r="E56" s="431"/>
      <c r="F56" s="431"/>
      <c r="G56" s="431"/>
      <c r="H56" s="431"/>
      <c r="I56" s="431"/>
      <c r="J56" s="431"/>
      <c r="K56" s="431"/>
      <c r="L56" s="432"/>
    </row>
    <row r="57" spans="2:12" ht="45.6" customHeight="1" thickBot="1">
      <c r="B57" s="425" t="s">
        <v>246</v>
      </c>
      <c r="C57" s="426"/>
      <c r="D57" s="427" t="s">
        <v>412</v>
      </c>
      <c r="E57" s="427"/>
      <c r="F57" s="427"/>
      <c r="G57" s="427"/>
      <c r="H57" s="427"/>
      <c r="I57" s="427"/>
      <c r="J57" s="427"/>
      <c r="K57" s="427"/>
      <c r="L57" s="428"/>
    </row>
    <row r="58" spans="2:12" ht="12" customHeight="1" thickBot="1">
      <c r="B58" s="69"/>
      <c r="C58" s="69"/>
      <c r="D58" s="69"/>
      <c r="E58" s="69"/>
      <c r="F58" s="69"/>
      <c r="G58" s="69"/>
      <c r="H58" s="69"/>
      <c r="I58" s="69"/>
      <c r="J58" s="69"/>
      <c r="K58" s="69"/>
      <c r="L58" s="69"/>
    </row>
    <row r="59" spans="2:12" ht="16.350000000000001" customHeight="1">
      <c r="B59" s="350" t="s">
        <v>230</v>
      </c>
      <c r="C59" s="351"/>
      <c r="D59" s="351" t="s">
        <v>231</v>
      </c>
      <c r="E59" s="351"/>
      <c r="F59" s="351"/>
      <c r="G59" s="351"/>
      <c r="H59" s="351"/>
      <c r="I59" s="351"/>
      <c r="J59" s="351"/>
      <c r="K59" s="351"/>
      <c r="L59" s="383" t="s">
        <v>232</v>
      </c>
    </row>
    <row r="60" spans="2:12" ht="58.35" customHeight="1">
      <c r="B60" s="352"/>
      <c r="C60" s="353"/>
      <c r="D60" s="151" t="s">
        <v>233</v>
      </c>
      <c r="E60" s="151" t="s">
        <v>234</v>
      </c>
      <c r="F60" s="151" t="s">
        <v>235</v>
      </c>
      <c r="G60" s="151" t="s">
        <v>236</v>
      </c>
      <c r="H60" s="151" t="s">
        <v>237</v>
      </c>
      <c r="I60" s="151"/>
      <c r="J60" s="151"/>
      <c r="K60" s="151" t="s">
        <v>238</v>
      </c>
      <c r="L60" s="384"/>
    </row>
    <row r="61" spans="2:12" ht="30.95">
      <c r="B61" s="381" t="s">
        <v>413</v>
      </c>
      <c r="C61" s="138" t="s">
        <v>414</v>
      </c>
      <c r="D61" s="55"/>
      <c r="E61" s="55"/>
      <c r="F61" s="55"/>
      <c r="G61" s="55"/>
      <c r="H61" s="55"/>
      <c r="I61" s="55"/>
      <c r="J61" s="55"/>
      <c r="K61" s="55"/>
      <c r="L61" s="34"/>
    </row>
    <row r="62" spans="2:12" ht="15.6">
      <c r="B62" s="381"/>
      <c r="C62" s="138" t="s">
        <v>415</v>
      </c>
      <c r="D62" s="55"/>
      <c r="E62" s="55"/>
      <c r="F62" s="55"/>
      <c r="G62" s="55"/>
      <c r="H62" s="55"/>
      <c r="I62" s="55"/>
      <c r="J62" s="55"/>
      <c r="K62" s="55"/>
      <c r="L62" s="34"/>
    </row>
    <row r="63" spans="2:12" ht="15.95" thickBot="1">
      <c r="B63" s="382"/>
      <c r="C63" s="185" t="s">
        <v>242</v>
      </c>
      <c r="D63" s="187" t="str">
        <f>IFERROR(D61/D62," ")</f>
        <v xml:space="preserve"> </v>
      </c>
      <c r="E63" s="187" t="str">
        <f>IFERROR(E61/E62," ")</f>
        <v xml:space="preserve"> </v>
      </c>
      <c r="F63" s="187" t="str">
        <f t="shared" ref="F63:K63" si="7">IFERROR(F61/F62," ")</f>
        <v xml:space="preserve"> </v>
      </c>
      <c r="G63" s="187" t="str">
        <f t="shared" si="7"/>
        <v xml:space="preserve"> </v>
      </c>
      <c r="H63" s="187" t="str">
        <f t="shared" si="7"/>
        <v xml:space="preserve"> </v>
      </c>
      <c r="I63" s="187"/>
      <c r="J63" s="187"/>
      <c r="K63" s="187" t="str">
        <f t="shared" si="7"/>
        <v xml:space="preserve"> </v>
      </c>
      <c r="L63" s="72"/>
    </row>
    <row r="64" spans="2:12" ht="15.6">
      <c r="B64" s="479" t="s">
        <v>416</v>
      </c>
      <c r="C64" s="169" t="s">
        <v>417</v>
      </c>
      <c r="D64" s="260"/>
      <c r="E64" s="260"/>
      <c r="F64" s="260"/>
      <c r="G64" s="260"/>
      <c r="H64" s="260"/>
      <c r="I64" s="260"/>
      <c r="J64" s="260"/>
      <c r="K64" s="260"/>
      <c r="L64" s="33"/>
    </row>
    <row r="65" spans="2:14" ht="15.95" thickBot="1">
      <c r="B65" s="480"/>
      <c r="C65" s="168" t="s">
        <v>242</v>
      </c>
      <c r="D65" s="261">
        <f>IFERROR(D61*D64," ")</f>
        <v>0</v>
      </c>
      <c r="E65" s="261">
        <f t="shared" ref="E65:K65" si="8">IFERROR(E61*E64," ")</f>
        <v>0</v>
      </c>
      <c r="F65" s="261">
        <f t="shared" si="8"/>
        <v>0</v>
      </c>
      <c r="G65" s="261">
        <f t="shared" si="8"/>
        <v>0</v>
      </c>
      <c r="H65" s="261">
        <f t="shared" si="8"/>
        <v>0</v>
      </c>
      <c r="I65" s="261">
        <f t="shared" si="8"/>
        <v>0</v>
      </c>
      <c r="J65" s="261">
        <f t="shared" si="8"/>
        <v>0</v>
      </c>
      <c r="K65" s="261">
        <f t="shared" si="8"/>
        <v>0</v>
      </c>
      <c r="L65" s="35"/>
    </row>
    <row r="66" spans="2:14" ht="24" customHeight="1">
      <c r="B66" s="387" t="s">
        <v>245</v>
      </c>
      <c r="C66" s="388"/>
      <c r="D66" s="389"/>
      <c r="E66" s="389"/>
      <c r="F66" s="389"/>
      <c r="G66" s="389"/>
      <c r="H66" s="389"/>
      <c r="I66" s="389"/>
      <c r="J66" s="389"/>
      <c r="K66" s="389"/>
      <c r="L66" s="390"/>
    </row>
    <row r="67" spans="2:14" ht="45.6" customHeight="1" thickBot="1">
      <c r="B67" s="425" t="s">
        <v>246</v>
      </c>
      <c r="C67" s="426"/>
      <c r="D67" s="427" t="s">
        <v>418</v>
      </c>
      <c r="E67" s="427"/>
      <c r="F67" s="427"/>
      <c r="G67" s="427"/>
      <c r="H67" s="427"/>
      <c r="I67" s="427"/>
      <c r="J67" s="427"/>
      <c r="K67" s="427"/>
      <c r="L67" s="428"/>
    </row>
    <row r="68" spans="2:14" ht="44.1" customHeight="1">
      <c r="B68" s="307"/>
      <c r="C68" s="307"/>
      <c r="D68" s="307"/>
      <c r="E68" s="307"/>
      <c r="F68" s="307"/>
      <c r="G68" s="307"/>
      <c r="H68" s="307"/>
      <c r="I68" s="307"/>
      <c r="J68" s="307"/>
      <c r="K68" s="307"/>
      <c r="L68" s="307"/>
      <c r="M68" s="47"/>
    </row>
    <row r="69" spans="2:14" ht="16.350000000000001" customHeight="1">
      <c r="M69" s="68"/>
      <c r="N69" s="68"/>
    </row>
    <row r="70" spans="2:14" ht="16.350000000000001" customHeight="1">
      <c r="M70" s="68"/>
      <c r="N70" s="68"/>
    </row>
    <row r="71" spans="2:14" ht="15" thickBot="1"/>
    <row r="72" spans="2:14">
      <c r="I72" s="32"/>
      <c r="J72" s="44"/>
    </row>
    <row r="73" spans="2:14"/>
    <row r="74" spans="2:14">
      <c r="I74" s="63"/>
      <c r="J74" s="44"/>
    </row>
    <row r="75" spans="2:14"/>
    <row r="76" spans="2:14"/>
    <row r="77" spans="2:14"/>
    <row r="78" spans="2:14"/>
    <row r="79" spans="2:14"/>
    <row r="80" spans="2:14"/>
    <row r="81"/>
    <row r="82"/>
  </sheetData>
  <mergeCells count="72">
    <mergeCell ref="B52:B55"/>
    <mergeCell ref="D47:H47"/>
    <mergeCell ref="K47:L47"/>
    <mergeCell ref="D48:H48"/>
    <mergeCell ref="K48:L48"/>
    <mergeCell ref="B50:C51"/>
    <mergeCell ref="D50:K50"/>
    <mergeCell ref="L50:L51"/>
    <mergeCell ref="D26:H26"/>
    <mergeCell ref="D27:H27"/>
    <mergeCell ref="D28:H28"/>
    <mergeCell ref="D29:H29"/>
    <mergeCell ref="D17:H17"/>
    <mergeCell ref="D18:H18"/>
    <mergeCell ref="D20:H20"/>
    <mergeCell ref="D21:H21"/>
    <mergeCell ref="D22:H22"/>
    <mergeCell ref="D30:H30"/>
    <mergeCell ref="D31:H31"/>
    <mergeCell ref="D42:H42"/>
    <mergeCell ref="D43:H43"/>
    <mergeCell ref="D41:H41"/>
    <mergeCell ref="B68:L68"/>
    <mergeCell ref="B56:C56"/>
    <mergeCell ref="D56:L56"/>
    <mergeCell ref="B57:C57"/>
    <mergeCell ref="D57:L57"/>
    <mergeCell ref="B59:C60"/>
    <mergeCell ref="D59:K59"/>
    <mergeCell ref="L59:L60"/>
    <mergeCell ref="B61:B63"/>
    <mergeCell ref="B64:B65"/>
    <mergeCell ref="B66:C66"/>
    <mergeCell ref="D66:L66"/>
    <mergeCell ref="B67:C67"/>
    <mergeCell ref="D67:L67"/>
    <mergeCell ref="B46:L46"/>
    <mergeCell ref="B32:C45"/>
    <mergeCell ref="D32:H32"/>
    <mergeCell ref="D33:H33"/>
    <mergeCell ref="D34:H34"/>
    <mergeCell ref="D35:H35"/>
    <mergeCell ref="D36:H36"/>
    <mergeCell ref="D37:H37"/>
    <mergeCell ref="D38:H38"/>
    <mergeCell ref="D39:H39"/>
    <mergeCell ref="D40:H40"/>
    <mergeCell ref="D44:H44"/>
    <mergeCell ref="D45:H45"/>
    <mergeCell ref="B26:C31"/>
    <mergeCell ref="B9:C9"/>
    <mergeCell ref="D9:L9"/>
    <mergeCell ref="B11:L11"/>
    <mergeCell ref="B12:H12"/>
    <mergeCell ref="B13:C25"/>
    <mergeCell ref="D13:H13"/>
    <mergeCell ref="D14:H14"/>
    <mergeCell ref="D15:H15"/>
    <mergeCell ref="D16:H16"/>
    <mergeCell ref="D19:H19"/>
    <mergeCell ref="B10:C10"/>
    <mergeCell ref="D10:L10"/>
    <mergeCell ref="D25:H25"/>
    <mergeCell ref="D23:H23"/>
    <mergeCell ref="D24:H24"/>
    <mergeCell ref="B8:C8"/>
    <mergeCell ref="D8:L8"/>
    <mergeCell ref="B1:L1"/>
    <mergeCell ref="B2:L2"/>
    <mergeCell ref="B4:C4"/>
    <mergeCell ref="B5:C5"/>
    <mergeCell ref="B6:C6"/>
  </mergeCells>
  <conditionalFormatting sqref="D10:E10">
    <cfRule type="dataBar" priority="1">
      <dataBar>
        <cfvo type="num" val="0"/>
        <cfvo type="num" val="1"/>
        <color rgb="FF6DBEB5"/>
      </dataBar>
      <extLst>
        <ext xmlns:x14="http://schemas.microsoft.com/office/spreadsheetml/2009/9/main" uri="{B025F937-C7B1-47D3-B67F-A62EFF666E3E}">
          <x14:id>{C0569B5F-BAF2-4083-BB74-ED08AC11E1A7}</x14:id>
        </ext>
      </extLst>
    </cfRule>
  </conditionalFormatting>
  <dataValidations count="1">
    <dataValidation type="list" allowBlank="1" showInputMessage="1" showErrorMessage="1" sqref="K13:K45" xr:uid="{2EF59F78-6B77-46C5-8B4B-B7FA1A1F6DF2}">
      <formula1>"Seleccione, SI,NO, NoAplica"</formula1>
    </dataValidation>
  </dataValidations>
  <hyperlinks>
    <hyperlink ref="M56:N56" location="'2. Definamos '!A1" display="Volver" xr:uid="{AE673F15-CB4F-4482-AA58-CC3C31FDD1EE}"/>
    <hyperlink ref="M66:N66" location="'2. Definamos '!A1" display="Volver" xr:uid="{5C040544-5D20-4BCE-8162-ACA7678A7153}"/>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C0569B5F-BAF2-4083-BB74-ED08AC11E1A7}">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D10:E10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48C36-B2C0-4C3E-9D62-D2FD42FF8C72}">
  <sheetPr codeName="Hoja13">
    <tabColor rgb="FFD0F1EF"/>
  </sheetPr>
  <dimension ref="B1:R65"/>
  <sheetViews>
    <sheetView showGridLines="0" topLeftCell="A31" zoomScale="44" zoomScaleNormal="128" workbookViewId="0"/>
  </sheetViews>
  <sheetFormatPr defaultColWidth="11.42578125" defaultRowHeight="14.45" zeroHeight="1"/>
  <cols>
    <col min="1" max="1" width="8" customWidth="1"/>
    <col min="2" max="2" width="42.42578125" customWidth="1"/>
    <col min="3" max="3" width="41.140625" customWidth="1"/>
    <col min="4" max="5" width="18" customWidth="1"/>
    <col min="6" max="6" width="14.140625" customWidth="1"/>
    <col min="7" max="7" width="14.85546875" customWidth="1"/>
    <col min="8" max="8" width="14" customWidth="1"/>
    <col min="9" max="10" width="14" hidden="1" customWidth="1"/>
    <col min="11" max="11" width="14" customWidth="1"/>
    <col min="12" max="12" width="53.42578125" customWidth="1"/>
  </cols>
  <sheetData>
    <row r="1" spans="2:18" ht="79.349999999999994" customHeight="1">
      <c r="B1" s="293" t="s">
        <v>184</v>
      </c>
      <c r="C1" s="293"/>
      <c r="D1" s="293"/>
      <c r="E1" s="293"/>
      <c r="F1" s="293"/>
      <c r="G1" s="293"/>
      <c r="H1" s="293"/>
      <c r="I1" s="293"/>
      <c r="J1" s="293"/>
      <c r="K1" s="293"/>
      <c r="L1" s="293"/>
      <c r="M1" s="25"/>
      <c r="N1" s="25"/>
      <c r="O1" s="25"/>
      <c r="P1" s="25"/>
      <c r="Q1" s="25"/>
      <c r="R1" s="25"/>
    </row>
    <row r="2" spans="2:18">
      <c r="B2" s="306"/>
      <c r="C2" s="306"/>
      <c r="D2" s="306"/>
      <c r="E2" s="306"/>
      <c r="F2" s="306"/>
      <c r="G2" s="306"/>
      <c r="H2" s="306"/>
      <c r="I2" s="306"/>
      <c r="J2" s="306"/>
      <c r="K2" s="306"/>
      <c r="L2" s="306"/>
    </row>
    <row r="3" spans="2:18" ht="15" thickBot="1"/>
    <row r="4" spans="2:18" ht="16.350000000000001" customHeight="1">
      <c r="B4" s="339" t="s">
        <v>185</v>
      </c>
      <c r="C4" s="340"/>
      <c r="D4" s="157" t="str">
        <f>'2. Definamos '!K5</f>
        <v>Producto</v>
      </c>
      <c r="E4" s="157"/>
      <c r="F4" s="57"/>
      <c r="G4" s="57"/>
      <c r="H4" s="57"/>
      <c r="I4" s="57"/>
      <c r="J4" s="57"/>
      <c r="K4" s="57"/>
      <c r="L4" s="58"/>
    </row>
    <row r="5" spans="2:18" ht="16.350000000000001" customHeight="1">
      <c r="B5" s="341" t="s">
        <v>186</v>
      </c>
      <c r="C5" s="342"/>
      <c r="D5" s="158" t="s">
        <v>315</v>
      </c>
      <c r="E5" s="158"/>
      <c r="F5" s="59"/>
      <c r="G5" s="59"/>
      <c r="H5" s="59"/>
      <c r="I5" s="59"/>
      <c r="J5" s="59"/>
      <c r="K5" s="59"/>
      <c r="L5" s="60"/>
    </row>
    <row r="6" spans="2:18" ht="17.100000000000001" customHeight="1" thickBot="1">
      <c r="B6" s="343" t="s">
        <v>188</v>
      </c>
      <c r="C6" s="344"/>
      <c r="D6" s="161" t="s">
        <v>419</v>
      </c>
      <c r="E6" s="161"/>
      <c r="F6" s="61"/>
      <c r="G6" s="61"/>
      <c r="H6" s="61"/>
      <c r="I6" s="61"/>
      <c r="J6" s="61"/>
      <c r="K6" s="61"/>
      <c r="L6" s="62"/>
    </row>
    <row r="7" spans="2:18"/>
    <row r="8" spans="2:18" ht="15" thickBot="1"/>
    <row r="9" spans="2:18" ht="16.350000000000001" customHeight="1">
      <c r="B9" s="335" t="s">
        <v>190</v>
      </c>
      <c r="C9" s="335"/>
      <c r="D9" s="472" t="s">
        <v>339</v>
      </c>
      <c r="E9" s="473"/>
      <c r="F9" s="473"/>
      <c r="G9" s="473"/>
      <c r="H9" s="473"/>
      <c r="I9" s="473"/>
      <c r="J9" s="473"/>
      <c r="K9" s="473"/>
      <c r="L9" s="474"/>
    </row>
    <row r="10" spans="2:18" ht="47.1" customHeight="1" thickBot="1">
      <c r="B10" s="335" t="s">
        <v>255</v>
      </c>
      <c r="C10" s="335"/>
      <c r="D10" s="483" t="s">
        <v>420</v>
      </c>
      <c r="E10" s="410"/>
      <c r="F10" s="410"/>
      <c r="G10" s="410"/>
      <c r="H10" s="410"/>
      <c r="I10" s="410"/>
      <c r="J10" s="410"/>
      <c r="K10" s="410"/>
      <c r="L10" s="411"/>
    </row>
    <row r="11" spans="2:18" ht="27" customHeight="1" thickBot="1">
      <c r="B11" s="457" t="s">
        <v>194</v>
      </c>
      <c r="C11" s="458"/>
      <c r="D11" s="414">
        <f>COUNTIF(J15:J44,"SI")/COUNTIF(I14:I43,1)</f>
        <v>0</v>
      </c>
      <c r="E11" s="348"/>
      <c r="F11" s="348"/>
      <c r="G11" s="348"/>
      <c r="H11" s="348"/>
      <c r="I11" s="348"/>
      <c r="J11" s="348"/>
      <c r="K11" s="348"/>
      <c r="L11" s="349"/>
      <c r="N11" s="65">
        <f>D11</f>
        <v>0</v>
      </c>
    </row>
    <row r="12" spans="2:18" ht="8.1" customHeight="1" thickBot="1">
      <c r="B12" s="359"/>
      <c r="C12" s="359"/>
      <c r="D12" s="359"/>
      <c r="E12" s="359"/>
      <c r="F12" s="359"/>
      <c r="G12" s="359"/>
      <c r="H12" s="359"/>
      <c r="I12" s="359"/>
      <c r="J12" s="359"/>
      <c r="K12" s="359"/>
      <c r="L12" s="359"/>
    </row>
    <row r="13" spans="2:18" ht="15.95" thickBot="1">
      <c r="B13" s="441" t="s">
        <v>195</v>
      </c>
      <c r="C13" s="442"/>
      <c r="D13" s="442"/>
      <c r="E13" s="442"/>
      <c r="F13" s="442"/>
      <c r="G13" s="442"/>
      <c r="H13" s="443"/>
      <c r="I13" s="70"/>
      <c r="J13" s="70"/>
      <c r="K13" s="30" t="s">
        <v>196</v>
      </c>
      <c r="L13" s="31" t="s">
        <v>197</v>
      </c>
    </row>
    <row r="14" spans="2:18" ht="15" customHeight="1">
      <c r="B14" s="350" t="s">
        <v>198</v>
      </c>
      <c r="C14" s="351"/>
      <c r="D14" s="356" t="s">
        <v>342</v>
      </c>
      <c r="E14" s="356"/>
      <c r="F14" s="356"/>
      <c r="G14" s="356"/>
      <c r="H14" s="356"/>
      <c r="I14" s="218">
        <f>IF(D14&lt;&gt;"",IF(OR(K14="NO",K14="SI",K14="Seleccione"),1,0),0)</f>
        <v>1</v>
      </c>
      <c r="J14" s="206" t="str">
        <f t="shared" ref="J14:J43" si="0">IF(D14="",0,K14)</f>
        <v>Seleccione</v>
      </c>
      <c r="K14" s="225" t="s">
        <v>5</v>
      </c>
      <c r="L14" s="33"/>
    </row>
    <row r="15" spans="2:18" ht="15" customHeight="1">
      <c r="B15" s="352"/>
      <c r="C15" s="353"/>
      <c r="D15" s="357" t="s">
        <v>341</v>
      </c>
      <c r="E15" s="357"/>
      <c r="F15" s="357"/>
      <c r="G15" s="357"/>
      <c r="H15" s="357"/>
      <c r="I15" s="219">
        <f t="shared" ref="I15:I43" si="1">IF(D15&lt;&gt;"",IF(OR(K15="NO",K15="SI",K15="Seleccione"),1,0),0)</f>
        <v>1</v>
      </c>
      <c r="J15" s="206" t="str">
        <f t="shared" si="0"/>
        <v>Seleccione</v>
      </c>
      <c r="K15" s="223" t="s">
        <v>5</v>
      </c>
      <c r="L15" s="34"/>
    </row>
    <row r="16" spans="2:18" ht="15" customHeight="1">
      <c r="B16" s="352"/>
      <c r="C16" s="353"/>
      <c r="D16" s="357" t="s">
        <v>343</v>
      </c>
      <c r="E16" s="357"/>
      <c r="F16" s="357"/>
      <c r="G16" s="357"/>
      <c r="H16" s="357"/>
      <c r="I16" s="219">
        <f t="shared" si="1"/>
        <v>1</v>
      </c>
      <c r="J16" s="206" t="str">
        <f t="shared" si="0"/>
        <v>Seleccione</v>
      </c>
      <c r="K16" s="223" t="s">
        <v>5</v>
      </c>
      <c r="L16" s="34"/>
    </row>
    <row r="17" spans="2:12" ht="15" customHeight="1">
      <c r="B17" s="352"/>
      <c r="C17" s="353"/>
      <c r="D17" s="357" t="s">
        <v>344</v>
      </c>
      <c r="E17" s="357"/>
      <c r="F17" s="357"/>
      <c r="G17" s="357"/>
      <c r="H17" s="357"/>
      <c r="I17" s="219">
        <f t="shared" si="1"/>
        <v>1</v>
      </c>
      <c r="J17" s="206" t="str">
        <f t="shared" si="0"/>
        <v>Seleccione</v>
      </c>
      <c r="K17" s="223" t="s">
        <v>5</v>
      </c>
      <c r="L17" s="34"/>
    </row>
    <row r="18" spans="2:12" ht="15" customHeight="1">
      <c r="B18" s="352"/>
      <c r="C18" s="353"/>
      <c r="D18" s="357" t="s">
        <v>386</v>
      </c>
      <c r="E18" s="357"/>
      <c r="F18" s="357"/>
      <c r="G18" s="357"/>
      <c r="H18" s="357"/>
      <c r="I18" s="219">
        <f t="shared" si="1"/>
        <v>1</v>
      </c>
      <c r="J18" s="206" t="str">
        <f t="shared" si="0"/>
        <v>Seleccione</v>
      </c>
      <c r="K18" s="223" t="s">
        <v>5</v>
      </c>
      <c r="L18" s="34"/>
    </row>
    <row r="19" spans="2:12" ht="15.6">
      <c r="B19" s="352"/>
      <c r="C19" s="353"/>
      <c r="D19" s="357" t="s">
        <v>387</v>
      </c>
      <c r="E19" s="357"/>
      <c r="F19" s="357"/>
      <c r="G19" s="357"/>
      <c r="H19" s="357"/>
      <c r="I19" s="219">
        <f t="shared" si="1"/>
        <v>1</v>
      </c>
      <c r="J19" s="206" t="str">
        <f t="shared" si="0"/>
        <v>Seleccione</v>
      </c>
      <c r="K19" s="223" t="s">
        <v>5</v>
      </c>
      <c r="L19" s="34"/>
    </row>
    <row r="20" spans="2:12" ht="15.6">
      <c r="B20" s="352"/>
      <c r="C20" s="353"/>
      <c r="D20" s="357" t="s">
        <v>390</v>
      </c>
      <c r="E20" s="357"/>
      <c r="F20" s="357"/>
      <c r="G20" s="357"/>
      <c r="H20" s="357"/>
      <c r="I20" s="219">
        <f t="shared" si="1"/>
        <v>1</v>
      </c>
      <c r="J20" s="206" t="str">
        <f t="shared" si="0"/>
        <v>Seleccione</v>
      </c>
      <c r="K20" s="223" t="s">
        <v>5</v>
      </c>
      <c r="L20" s="34"/>
    </row>
    <row r="21" spans="2:12" ht="15.6">
      <c r="B21" s="352"/>
      <c r="C21" s="353"/>
      <c r="D21" s="357" t="s">
        <v>421</v>
      </c>
      <c r="E21" s="357"/>
      <c r="F21" s="357"/>
      <c r="G21" s="357"/>
      <c r="H21" s="357"/>
      <c r="I21" s="219">
        <f t="shared" si="1"/>
        <v>1</v>
      </c>
      <c r="J21" s="206" t="str">
        <f t="shared" si="0"/>
        <v>Seleccione</v>
      </c>
      <c r="K21" s="223" t="s">
        <v>5</v>
      </c>
      <c r="L21" s="34"/>
    </row>
    <row r="22" spans="2:12" ht="15" customHeight="1">
      <c r="B22" s="352"/>
      <c r="C22" s="353"/>
      <c r="D22" s="357" t="s">
        <v>392</v>
      </c>
      <c r="E22" s="357"/>
      <c r="F22" s="357"/>
      <c r="G22" s="357"/>
      <c r="H22" s="357"/>
      <c r="I22" s="219">
        <f t="shared" si="1"/>
        <v>1</v>
      </c>
      <c r="J22" s="206" t="str">
        <f t="shared" si="0"/>
        <v>Seleccione</v>
      </c>
      <c r="K22" s="223" t="s">
        <v>5</v>
      </c>
      <c r="L22" s="34"/>
    </row>
    <row r="23" spans="2:12" ht="15" customHeight="1">
      <c r="B23" s="352"/>
      <c r="C23" s="353"/>
      <c r="D23" s="357"/>
      <c r="E23" s="357"/>
      <c r="F23" s="357"/>
      <c r="G23" s="357"/>
      <c r="H23" s="357"/>
      <c r="I23" s="219">
        <f t="shared" si="1"/>
        <v>0</v>
      </c>
      <c r="J23" s="206">
        <f t="shared" si="0"/>
        <v>0</v>
      </c>
      <c r="K23" s="223" t="s">
        <v>5</v>
      </c>
      <c r="L23" s="34"/>
    </row>
    <row r="24" spans="2:12" ht="15" customHeight="1">
      <c r="B24" s="352"/>
      <c r="C24" s="353"/>
      <c r="D24" s="357"/>
      <c r="E24" s="357"/>
      <c r="F24" s="357"/>
      <c r="G24" s="357"/>
      <c r="H24" s="357"/>
      <c r="I24" s="219">
        <f t="shared" si="1"/>
        <v>0</v>
      </c>
      <c r="J24" s="206">
        <f t="shared" si="0"/>
        <v>0</v>
      </c>
      <c r="K24" s="223" t="s">
        <v>5</v>
      </c>
      <c r="L24" s="34"/>
    </row>
    <row r="25" spans="2:12" ht="15.95" thickBot="1">
      <c r="B25" s="354"/>
      <c r="C25" s="355"/>
      <c r="D25" s="358"/>
      <c r="E25" s="358"/>
      <c r="F25" s="358"/>
      <c r="G25" s="358"/>
      <c r="H25" s="358"/>
      <c r="I25" s="220">
        <f t="shared" si="1"/>
        <v>0</v>
      </c>
      <c r="J25" s="206">
        <f t="shared" si="0"/>
        <v>0</v>
      </c>
      <c r="K25" s="224" t="s">
        <v>5</v>
      </c>
      <c r="L25" s="35"/>
    </row>
    <row r="26" spans="2:12" ht="15" customHeight="1">
      <c r="B26" s="350" t="s">
        <v>258</v>
      </c>
      <c r="C26" s="351"/>
      <c r="D26" s="461" t="s">
        <v>393</v>
      </c>
      <c r="E26" s="461"/>
      <c r="F26" s="461"/>
      <c r="G26" s="461"/>
      <c r="H26" s="461"/>
      <c r="I26" s="218">
        <f t="shared" si="1"/>
        <v>1</v>
      </c>
      <c r="J26" s="206" t="str">
        <f t="shared" si="0"/>
        <v>Seleccione</v>
      </c>
      <c r="K26" s="225" t="s">
        <v>5</v>
      </c>
      <c r="L26" s="33"/>
    </row>
    <row r="27" spans="2:12" ht="15.6">
      <c r="B27" s="352"/>
      <c r="C27" s="353"/>
      <c r="D27" s="447" t="s">
        <v>422</v>
      </c>
      <c r="E27" s="447"/>
      <c r="F27" s="447"/>
      <c r="G27" s="447"/>
      <c r="H27" s="447"/>
      <c r="I27" s="219">
        <f t="shared" si="1"/>
        <v>1</v>
      </c>
      <c r="J27" s="206" t="str">
        <f t="shared" si="0"/>
        <v>Seleccione</v>
      </c>
      <c r="K27" s="223" t="s">
        <v>5</v>
      </c>
      <c r="L27" s="34"/>
    </row>
    <row r="28" spans="2:12" ht="15.6">
      <c r="B28" s="352"/>
      <c r="C28" s="353"/>
      <c r="D28" s="447" t="s">
        <v>394</v>
      </c>
      <c r="E28" s="447"/>
      <c r="F28" s="447"/>
      <c r="G28" s="447"/>
      <c r="H28" s="447"/>
      <c r="I28" s="219">
        <f t="shared" si="1"/>
        <v>1</v>
      </c>
      <c r="J28" s="206" t="str">
        <f t="shared" si="0"/>
        <v>Seleccione</v>
      </c>
      <c r="K28" s="223" t="s">
        <v>5</v>
      </c>
      <c r="L28" s="34"/>
    </row>
    <row r="29" spans="2:12" ht="15" customHeight="1">
      <c r="B29" s="352"/>
      <c r="C29" s="353"/>
      <c r="D29" s="357" t="s">
        <v>395</v>
      </c>
      <c r="E29" s="357"/>
      <c r="F29" s="357"/>
      <c r="G29" s="357"/>
      <c r="H29" s="357"/>
      <c r="I29" s="219">
        <f t="shared" si="1"/>
        <v>1</v>
      </c>
      <c r="J29" s="206" t="str">
        <f t="shared" si="0"/>
        <v>Seleccione</v>
      </c>
      <c r="K29" s="223" t="s">
        <v>5</v>
      </c>
      <c r="L29" s="34"/>
    </row>
    <row r="30" spans="2:12" ht="15" customHeight="1">
      <c r="B30" s="352"/>
      <c r="C30" s="353"/>
      <c r="D30" s="357"/>
      <c r="E30" s="357"/>
      <c r="F30" s="357"/>
      <c r="G30" s="357"/>
      <c r="H30" s="357"/>
      <c r="I30" s="219">
        <f t="shared" si="1"/>
        <v>0</v>
      </c>
      <c r="J30" s="206">
        <f t="shared" si="0"/>
        <v>0</v>
      </c>
      <c r="K30" s="223" t="s">
        <v>5</v>
      </c>
      <c r="L30" s="34"/>
    </row>
    <row r="31" spans="2:12" ht="15.95" thickBot="1">
      <c r="B31" s="354"/>
      <c r="C31" s="355"/>
      <c r="D31" s="484"/>
      <c r="E31" s="484"/>
      <c r="F31" s="484"/>
      <c r="G31" s="484"/>
      <c r="H31" s="484"/>
      <c r="I31" s="220">
        <f t="shared" si="1"/>
        <v>0</v>
      </c>
      <c r="J31" s="206">
        <f t="shared" si="0"/>
        <v>0</v>
      </c>
      <c r="K31" s="224" t="s">
        <v>5</v>
      </c>
      <c r="L31" s="35"/>
    </row>
    <row r="32" spans="2:12" ht="15" customHeight="1">
      <c r="B32" s="350" t="s">
        <v>261</v>
      </c>
      <c r="C32" s="351"/>
      <c r="D32" s="356" t="s">
        <v>423</v>
      </c>
      <c r="E32" s="356"/>
      <c r="F32" s="356"/>
      <c r="G32" s="356"/>
      <c r="H32" s="356"/>
      <c r="I32" s="218">
        <f t="shared" si="1"/>
        <v>1</v>
      </c>
      <c r="J32" s="206" t="str">
        <f t="shared" si="0"/>
        <v>Seleccione</v>
      </c>
      <c r="K32" s="225" t="s">
        <v>5</v>
      </c>
      <c r="L32" s="33"/>
    </row>
    <row r="33" spans="2:12" ht="15.6">
      <c r="B33" s="352"/>
      <c r="C33" s="353"/>
      <c r="D33" s="357" t="s">
        <v>424</v>
      </c>
      <c r="E33" s="357"/>
      <c r="F33" s="357"/>
      <c r="G33" s="357"/>
      <c r="H33" s="357"/>
      <c r="I33" s="219">
        <f t="shared" si="1"/>
        <v>1</v>
      </c>
      <c r="J33" s="206" t="str">
        <f t="shared" si="0"/>
        <v>Seleccione</v>
      </c>
      <c r="K33" s="223" t="s">
        <v>5</v>
      </c>
      <c r="L33" s="34"/>
    </row>
    <row r="34" spans="2:12" ht="15.6">
      <c r="B34" s="352"/>
      <c r="C34" s="353"/>
      <c r="D34" s="357" t="s">
        <v>425</v>
      </c>
      <c r="E34" s="357"/>
      <c r="F34" s="357"/>
      <c r="G34" s="357"/>
      <c r="H34" s="357"/>
      <c r="I34" s="219">
        <f t="shared" si="1"/>
        <v>1</v>
      </c>
      <c r="J34" s="206" t="str">
        <f t="shared" si="0"/>
        <v>Seleccione</v>
      </c>
      <c r="K34" s="223" t="s">
        <v>5</v>
      </c>
      <c r="L34" s="34"/>
    </row>
    <row r="35" spans="2:12" ht="15.6">
      <c r="B35" s="352"/>
      <c r="C35" s="353"/>
      <c r="D35" s="357" t="s">
        <v>426</v>
      </c>
      <c r="E35" s="357"/>
      <c r="F35" s="357"/>
      <c r="G35" s="357"/>
      <c r="H35" s="357"/>
      <c r="I35" s="219">
        <f t="shared" si="1"/>
        <v>1</v>
      </c>
      <c r="J35" s="206" t="str">
        <f t="shared" si="0"/>
        <v>Seleccione</v>
      </c>
      <c r="K35" s="223" t="s">
        <v>5</v>
      </c>
      <c r="L35" s="34"/>
    </row>
    <row r="36" spans="2:12" ht="15.6">
      <c r="B36" s="352"/>
      <c r="C36" s="353"/>
      <c r="D36" s="357" t="s">
        <v>427</v>
      </c>
      <c r="E36" s="357"/>
      <c r="F36" s="357"/>
      <c r="G36" s="357"/>
      <c r="H36" s="357"/>
      <c r="I36" s="219">
        <f t="shared" si="1"/>
        <v>1</v>
      </c>
      <c r="J36" s="206" t="str">
        <f t="shared" si="0"/>
        <v>Seleccione</v>
      </c>
      <c r="K36" s="223" t="s">
        <v>5</v>
      </c>
      <c r="L36" s="34"/>
    </row>
    <row r="37" spans="2:12" ht="29.85" customHeight="1">
      <c r="B37" s="352"/>
      <c r="C37" s="353"/>
      <c r="D37" s="447" t="s">
        <v>428</v>
      </c>
      <c r="E37" s="447"/>
      <c r="F37" s="447"/>
      <c r="G37" s="447"/>
      <c r="H37" s="447"/>
      <c r="I37" s="219">
        <f t="shared" si="1"/>
        <v>1</v>
      </c>
      <c r="J37" s="206" t="str">
        <f t="shared" si="0"/>
        <v>Seleccione</v>
      </c>
      <c r="K37" s="223" t="s">
        <v>5</v>
      </c>
      <c r="L37" s="34"/>
    </row>
    <row r="38" spans="2:12" ht="15.6">
      <c r="B38" s="352"/>
      <c r="C38" s="353"/>
      <c r="D38" s="357" t="s">
        <v>429</v>
      </c>
      <c r="E38" s="357"/>
      <c r="F38" s="357"/>
      <c r="G38" s="357"/>
      <c r="H38" s="357"/>
      <c r="I38" s="219">
        <f t="shared" si="1"/>
        <v>1</v>
      </c>
      <c r="J38" s="206" t="str">
        <f t="shared" si="0"/>
        <v>Seleccione</v>
      </c>
      <c r="K38" s="223" t="s">
        <v>5</v>
      </c>
      <c r="L38" s="34"/>
    </row>
    <row r="39" spans="2:12" ht="15.6">
      <c r="B39" s="352"/>
      <c r="C39" s="353"/>
      <c r="D39" s="357" t="s">
        <v>430</v>
      </c>
      <c r="E39" s="357"/>
      <c r="F39" s="357"/>
      <c r="G39" s="357"/>
      <c r="H39" s="357"/>
      <c r="I39" s="219">
        <f t="shared" si="1"/>
        <v>1</v>
      </c>
      <c r="J39" s="206" t="str">
        <f t="shared" si="0"/>
        <v>Seleccione</v>
      </c>
      <c r="K39" s="223" t="s">
        <v>5</v>
      </c>
      <c r="L39" s="34"/>
    </row>
    <row r="40" spans="2:12" ht="15.6">
      <c r="B40" s="352"/>
      <c r="C40" s="353"/>
      <c r="D40" s="357" t="s">
        <v>431</v>
      </c>
      <c r="E40" s="357"/>
      <c r="F40" s="357"/>
      <c r="G40" s="357"/>
      <c r="H40" s="357"/>
      <c r="I40" s="219">
        <f t="shared" si="1"/>
        <v>1</v>
      </c>
      <c r="J40" s="206" t="str">
        <f t="shared" si="0"/>
        <v>Seleccione</v>
      </c>
      <c r="K40" s="223" t="s">
        <v>5</v>
      </c>
      <c r="L40" s="34"/>
    </row>
    <row r="41" spans="2:12" ht="16.350000000000001" customHeight="1">
      <c r="B41" s="352"/>
      <c r="C41" s="353"/>
      <c r="D41" s="357" t="s">
        <v>432</v>
      </c>
      <c r="E41" s="357"/>
      <c r="F41" s="357"/>
      <c r="G41" s="357"/>
      <c r="H41" s="357"/>
      <c r="I41" s="219">
        <f t="shared" si="1"/>
        <v>1</v>
      </c>
      <c r="J41" s="206" t="str">
        <f t="shared" si="0"/>
        <v>Seleccione</v>
      </c>
      <c r="K41" s="223" t="s">
        <v>5</v>
      </c>
      <c r="L41" s="34"/>
    </row>
    <row r="42" spans="2:12" ht="15.6">
      <c r="B42" s="352"/>
      <c r="C42" s="353"/>
      <c r="D42" s="357" t="s">
        <v>433</v>
      </c>
      <c r="E42" s="357"/>
      <c r="F42" s="357"/>
      <c r="G42" s="357"/>
      <c r="H42" s="357"/>
      <c r="I42" s="219">
        <f t="shared" si="1"/>
        <v>1</v>
      </c>
      <c r="J42" s="206" t="str">
        <f t="shared" si="0"/>
        <v>Seleccione</v>
      </c>
      <c r="K42" s="223" t="s">
        <v>5</v>
      </c>
      <c r="L42" s="34"/>
    </row>
    <row r="43" spans="2:12" ht="15.95" thickBot="1">
      <c r="B43" s="354"/>
      <c r="C43" s="355"/>
      <c r="D43" s="358" t="s">
        <v>434</v>
      </c>
      <c r="E43" s="358"/>
      <c r="F43" s="358"/>
      <c r="G43" s="358"/>
      <c r="H43" s="358"/>
      <c r="I43" s="220">
        <f t="shared" si="1"/>
        <v>1</v>
      </c>
      <c r="J43" s="206" t="str">
        <f t="shared" si="0"/>
        <v>Seleccione</v>
      </c>
      <c r="K43" s="224" t="s">
        <v>5</v>
      </c>
      <c r="L43" s="35"/>
    </row>
    <row r="44" spans="2:12">
      <c r="B44" s="359"/>
      <c r="C44" s="359"/>
      <c r="D44" s="359"/>
      <c r="E44" s="359"/>
      <c r="F44" s="359"/>
      <c r="G44" s="359"/>
      <c r="H44" s="359"/>
      <c r="I44" s="359"/>
      <c r="J44" s="359"/>
      <c r="K44" s="359"/>
      <c r="L44" s="359"/>
    </row>
    <row r="45" spans="2:12" ht="16.350000000000001" customHeight="1">
      <c r="B45" s="113" t="s">
        <v>226</v>
      </c>
      <c r="C45" s="113" t="s">
        <v>227</v>
      </c>
      <c r="D45" s="400" t="s">
        <v>228</v>
      </c>
      <c r="E45" s="400"/>
      <c r="F45" s="400"/>
      <c r="G45" s="400"/>
      <c r="H45" s="400"/>
      <c r="I45" s="113"/>
      <c r="J45" s="113"/>
      <c r="K45" s="400" t="s">
        <v>435</v>
      </c>
      <c r="L45" s="400"/>
    </row>
    <row r="46" spans="2:12" ht="25.35" customHeight="1">
      <c r="B46" s="112"/>
      <c r="C46" s="114" t="str">
        <f>IF(B46=0," ",EDATE(B46,D46))</f>
        <v xml:space="preserve"> </v>
      </c>
      <c r="D46" s="401"/>
      <c r="E46" s="401"/>
      <c r="F46" s="401"/>
      <c r="G46" s="401"/>
      <c r="H46" s="401"/>
      <c r="I46" s="115"/>
      <c r="J46" s="115"/>
      <c r="K46" s="402" t="str">
        <f ca="1">IF(B46=0, " ", DATEDIF(B46,TODAY(),"m"))</f>
        <v xml:space="preserve"> </v>
      </c>
      <c r="L46" s="402"/>
    </row>
    <row r="47" spans="2:12" ht="12" customHeight="1" thickBot="1">
      <c r="B47" s="69"/>
      <c r="C47" s="69"/>
      <c r="D47" s="69"/>
      <c r="E47" s="69"/>
      <c r="F47" s="69"/>
      <c r="G47" s="69"/>
      <c r="H47" s="69"/>
      <c r="I47" s="69"/>
      <c r="J47" s="69"/>
      <c r="K47" s="69"/>
      <c r="L47" s="69"/>
    </row>
    <row r="48" spans="2:12" ht="16.350000000000001" customHeight="1">
      <c r="B48" s="350" t="s">
        <v>230</v>
      </c>
      <c r="C48" s="351"/>
      <c r="D48" s="351" t="s">
        <v>231</v>
      </c>
      <c r="E48" s="351"/>
      <c r="F48" s="351"/>
      <c r="G48" s="351"/>
      <c r="H48" s="351"/>
      <c r="I48" s="351"/>
      <c r="J48" s="351"/>
      <c r="K48" s="351"/>
      <c r="L48" s="383" t="s">
        <v>232</v>
      </c>
    </row>
    <row r="49" spans="2:14" ht="58.35" customHeight="1">
      <c r="B49" s="352"/>
      <c r="C49" s="353"/>
      <c r="D49" s="151" t="s">
        <v>233</v>
      </c>
      <c r="E49" s="151" t="s">
        <v>234</v>
      </c>
      <c r="F49" s="151" t="s">
        <v>235</v>
      </c>
      <c r="G49" s="151" t="s">
        <v>236</v>
      </c>
      <c r="H49" s="151" t="s">
        <v>237</v>
      </c>
      <c r="I49" s="151"/>
      <c r="J49" s="151"/>
      <c r="K49" s="151" t="s">
        <v>238</v>
      </c>
      <c r="L49" s="384"/>
    </row>
    <row r="50" spans="2:14" ht="30.95">
      <c r="B50" s="381" t="s">
        <v>413</v>
      </c>
      <c r="C50" s="138" t="s">
        <v>414</v>
      </c>
      <c r="D50" s="55"/>
      <c r="E50" s="55"/>
      <c r="F50" s="55"/>
      <c r="G50" s="55"/>
      <c r="H50" s="55"/>
      <c r="I50" s="55"/>
      <c r="J50" s="55"/>
      <c r="K50" s="55"/>
      <c r="L50" s="34"/>
    </row>
    <row r="51" spans="2:14" ht="15.6">
      <c r="B51" s="381"/>
      <c r="C51" s="138" t="s">
        <v>415</v>
      </c>
      <c r="D51" s="55"/>
      <c r="E51" s="55"/>
      <c r="F51" s="55"/>
      <c r="G51" s="55"/>
      <c r="H51" s="55"/>
      <c r="I51" s="55"/>
      <c r="J51" s="55"/>
      <c r="K51" s="55"/>
      <c r="L51" s="34"/>
    </row>
    <row r="52" spans="2:14" ht="15.95" thickBot="1">
      <c r="B52" s="382"/>
      <c r="C52" s="185" t="s">
        <v>242</v>
      </c>
      <c r="D52" s="187" t="str">
        <f>IFERROR(D50/D51," ")</f>
        <v xml:space="preserve"> </v>
      </c>
      <c r="E52" s="187" t="str">
        <f>IFERROR(E50/E51," ")</f>
        <v xml:space="preserve"> </v>
      </c>
      <c r="F52" s="187" t="str">
        <f t="shared" ref="F52:K52" si="2">IFERROR(F50/F51," ")</f>
        <v xml:space="preserve"> </v>
      </c>
      <c r="G52" s="187" t="str">
        <f t="shared" si="2"/>
        <v xml:space="preserve"> </v>
      </c>
      <c r="H52" s="187" t="str">
        <f t="shared" si="2"/>
        <v xml:space="preserve"> </v>
      </c>
      <c r="I52" s="187"/>
      <c r="J52" s="187"/>
      <c r="K52" s="187" t="str">
        <f t="shared" si="2"/>
        <v xml:space="preserve"> </v>
      </c>
      <c r="L52" s="72"/>
    </row>
    <row r="53" spans="2:14" ht="15.6">
      <c r="B53" s="479" t="s">
        <v>416</v>
      </c>
      <c r="C53" s="169" t="s">
        <v>417</v>
      </c>
      <c r="D53" s="260"/>
      <c r="E53" s="260"/>
      <c r="F53" s="260"/>
      <c r="G53" s="260"/>
      <c r="H53" s="260"/>
      <c r="I53" s="260"/>
      <c r="J53" s="260"/>
      <c r="K53" s="260"/>
      <c r="L53" s="33"/>
    </row>
    <row r="54" spans="2:14" ht="15.95" thickBot="1">
      <c r="B54" s="480"/>
      <c r="C54" s="168" t="s">
        <v>242</v>
      </c>
      <c r="D54" s="261">
        <f>IFERROR(D50*D53," ")</f>
        <v>0</v>
      </c>
      <c r="E54" s="261">
        <f t="shared" ref="E54:K54" si="3">IFERROR(E50*E53," ")</f>
        <v>0</v>
      </c>
      <c r="F54" s="261">
        <f t="shared" si="3"/>
        <v>0</v>
      </c>
      <c r="G54" s="261">
        <f t="shared" si="3"/>
        <v>0</v>
      </c>
      <c r="H54" s="261">
        <f t="shared" si="3"/>
        <v>0</v>
      </c>
      <c r="I54" s="261">
        <f t="shared" si="3"/>
        <v>0</v>
      </c>
      <c r="J54" s="261">
        <f t="shared" si="3"/>
        <v>0</v>
      </c>
      <c r="K54" s="261">
        <f t="shared" si="3"/>
        <v>0</v>
      </c>
      <c r="L54" s="35"/>
    </row>
    <row r="55" spans="2:14" ht="24" customHeight="1">
      <c r="B55" s="387" t="s">
        <v>245</v>
      </c>
      <c r="C55" s="388"/>
      <c r="D55" s="389"/>
      <c r="E55" s="389"/>
      <c r="F55" s="389"/>
      <c r="G55" s="389"/>
      <c r="H55" s="389"/>
      <c r="I55" s="389"/>
      <c r="J55" s="389"/>
      <c r="K55" s="389"/>
      <c r="L55" s="390"/>
    </row>
    <row r="56" spans="2:14" ht="45.6" customHeight="1" thickBot="1">
      <c r="B56" s="425" t="s">
        <v>246</v>
      </c>
      <c r="C56" s="426"/>
      <c r="D56" s="427" t="s">
        <v>436</v>
      </c>
      <c r="E56" s="427"/>
      <c r="F56" s="427"/>
      <c r="G56" s="427"/>
      <c r="H56" s="427"/>
      <c r="I56" s="427"/>
      <c r="J56" s="427"/>
      <c r="K56" s="427"/>
      <c r="L56" s="428"/>
    </row>
    <row r="57" spans="2:14" ht="36.6" customHeight="1">
      <c r="I57" s="64"/>
      <c r="J57" s="64"/>
      <c r="M57" s="47"/>
    </row>
    <row r="58" spans="2:14" ht="16.350000000000001" customHeight="1">
      <c r="M58" s="68"/>
      <c r="N58" s="68"/>
    </row>
    <row r="59" spans="2:14" ht="16.350000000000001" customHeight="1">
      <c r="M59" s="68"/>
      <c r="N59" s="68"/>
    </row>
    <row r="60" spans="2:14"/>
    <row r="61" spans="2:14"/>
    <row r="62" spans="2:14" ht="15" thickBot="1"/>
    <row r="63" spans="2:14">
      <c r="I63" s="32"/>
      <c r="J63" s="44"/>
    </row>
    <row r="64" spans="2:14"/>
    <row r="65" spans="9:10">
      <c r="I65" s="63"/>
      <c r="J65" s="44"/>
    </row>
  </sheetData>
  <mergeCells count="60">
    <mergeCell ref="B53:B54"/>
    <mergeCell ref="B56:C56"/>
    <mergeCell ref="D56:L56"/>
    <mergeCell ref="D22:H22"/>
    <mergeCell ref="D24:H24"/>
    <mergeCell ref="D23:H23"/>
    <mergeCell ref="D29:H29"/>
    <mergeCell ref="D30:H30"/>
    <mergeCell ref="D26:H26"/>
    <mergeCell ref="D27:H27"/>
    <mergeCell ref="D28:H28"/>
    <mergeCell ref="D31:H31"/>
    <mergeCell ref="B55:C55"/>
    <mergeCell ref="D55:L55"/>
    <mergeCell ref="D46:H46"/>
    <mergeCell ref="K46:L46"/>
    <mergeCell ref="D36:H36"/>
    <mergeCell ref="D37:H37"/>
    <mergeCell ref="D38:H38"/>
    <mergeCell ref="B26:C31"/>
    <mergeCell ref="B50:B52"/>
    <mergeCell ref="D40:H40"/>
    <mergeCell ref="D41:H41"/>
    <mergeCell ref="D42:H42"/>
    <mergeCell ref="D43:H43"/>
    <mergeCell ref="B32:C43"/>
    <mergeCell ref="D32:H32"/>
    <mergeCell ref="D33:H33"/>
    <mergeCell ref="D34:H34"/>
    <mergeCell ref="D39:H39"/>
    <mergeCell ref="D35:H35"/>
    <mergeCell ref="B44:L44"/>
    <mergeCell ref="B48:C49"/>
    <mergeCell ref="D48:K48"/>
    <mergeCell ref="L48:L49"/>
    <mergeCell ref="D45:H45"/>
    <mergeCell ref="K45:L45"/>
    <mergeCell ref="B10:C10"/>
    <mergeCell ref="D10:L10"/>
    <mergeCell ref="B12:L12"/>
    <mergeCell ref="B13:H13"/>
    <mergeCell ref="B14:C25"/>
    <mergeCell ref="D14:H14"/>
    <mergeCell ref="D19:H19"/>
    <mergeCell ref="D20:H20"/>
    <mergeCell ref="D21:H21"/>
    <mergeCell ref="D25:H25"/>
    <mergeCell ref="B11:C11"/>
    <mergeCell ref="D11:L11"/>
    <mergeCell ref="D15:H15"/>
    <mergeCell ref="D16:H16"/>
    <mergeCell ref="D17:H17"/>
    <mergeCell ref="D18:H18"/>
    <mergeCell ref="B9:C9"/>
    <mergeCell ref="D9:L9"/>
    <mergeCell ref="B1:L1"/>
    <mergeCell ref="B2:L2"/>
    <mergeCell ref="B4:C4"/>
    <mergeCell ref="B5:C5"/>
    <mergeCell ref="B6:C6"/>
  </mergeCells>
  <conditionalFormatting sqref="D11:E11">
    <cfRule type="dataBar" priority="1">
      <dataBar>
        <cfvo type="num" val="0"/>
        <cfvo type="num" val="1"/>
        <color rgb="FF6DBEB5"/>
      </dataBar>
      <extLst>
        <ext xmlns:x14="http://schemas.microsoft.com/office/spreadsheetml/2009/9/main" uri="{B025F937-C7B1-47D3-B67F-A62EFF666E3E}">
          <x14:id>{A1039D4D-E6C5-4E9D-A16A-9BB964BD2142}</x14:id>
        </ext>
      </extLst>
    </cfRule>
  </conditionalFormatting>
  <dataValidations count="1">
    <dataValidation type="list" allowBlank="1" showInputMessage="1" showErrorMessage="1" sqref="K14:K43" xr:uid="{CB3E36D2-2E64-4CBB-A6CE-5FA843775718}">
      <formula1>"Seleccione, SI,NO, NoAplica"</formula1>
    </dataValidation>
  </dataValidations>
  <hyperlinks>
    <hyperlink ref="M55:N55" location="'2. Definamos '!A1" display="Volver" xr:uid="{966080E5-C71D-4C47-8FAC-985D5E42719E}"/>
  </hyperlink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dataBar" id="{A1039D4D-E6C5-4E9D-A16A-9BB964BD2142}">
            <x14:dataBar minLength="0" maxLength="100" border="1" negativeBarBorderColorSameAsPositive="0">
              <x14:cfvo type="num">
                <xm:f>0</xm:f>
              </x14:cfvo>
              <x14:cfvo type="num">
                <xm:f>1</xm:f>
              </x14:cfvo>
              <x14:borderColor rgb="FF6DBEB5"/>
              <x14:negativeFillColor rgb="FFFF0000"/>
              <x14:negativeBorderColor rgb="FFFF0000"/>
              <x14:axisColor rgb="FF000000"/>
            </x14:dataBar>
          </x14:cfRule>
          <xm:sqref>D11:E11</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81C65E85EB19E4D9667F9BFA6A7B147" ma:contentTypeVersion="16" ma:contentTypeDescription="Create a new document." ma:contentTypeScope="" ma:versionID="572f320a99e455e004b1e2f5b2386d31">
  <xsd:schema xmlns:xsd="http://www.w3.org/2001/XMLSchema" xmlns:xs="http://www.w3.org/2001/XMLSchema" xmlns:p="http://schemas.microsoft.com/office/2006/metadata/properties" xmlns:ns2="76b60537-e8d7-4a71-9f95-84504ef768e0" xmlns:ns3="d3b16e68-32d0-40e7-8194-7e22ec2ae3ae" targetNamespace="http://schemas.microsoft.com/office/2006/metadata/properties" ma:root="true" ma:fieldsID="d781ff96b768825104124c1cb5e910c1" ns2:_="" ns3:_="">
    <xsd:import namespace="76b60537-e8d7-4a71-9f95-84504ef768e0"/>
    <xsd:import namespace="d3b16e68-32d0-40e7-8194-7e22ec2ae3a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ObjectDetectorVersion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b60537-e8d7-4a71-9f95-84504ef768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0aed264e-563a-469a-8ebe-271e849ec10c"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3b16e68-32d0-40e7-8194-7e22ec2ae3a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56125bd5-8582-4388-b6b3-fedf4b298f34}" ma:internalName="TaxCatchAll" ma:showField="CatchAllData" ma:web="d3b16e68-32d0-40e7-8194-7e22ec2ae3a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d3b16e68-32d0-40e7-8194-7e22ec2ae3ae" xsi:nil="true"/>
    <lcf76f155ced4ddcb4097134ff3c332f xmlns="76b60537-e8d7-4a71-9f95-84504ef768e0">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5FADA4B-4433-475A-8F17-FB7DF050CC5B}"/>
</file>

<file path=customXml/itemProps2.xml><?xml version="1.0" encoding="utf-8"?>
<ds:datastoreItem xmlns:ds="http://schemas.openxmlformats.org/officeDocument/2006/customXml" ds:itemID="{491E2FD6-3D38-4526-8425-60A1AEA79B35}"/>
</file>

<file path=customXml/itemProps3.xml><?xml version="1.0" encoding="utf-8"?>
<ds:datastoreItem xmlns:ds="http://schemas.openxmlformats.org/officeDocument/2006/customXml" ds:itemID="{7A986607-63BB-4AD2-B1F9-18104E00AB9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danii perez garcia</dc:creator>
  <cp:keywords/>
  <dc:description/>
  <cp:lastModifiedBy/>
  <cp:revision/>
  <dcterms:created xsi:type="dcterms:W3CDTF">2023-08-02T14:51:39Z</dcterms:created>
  <dcterms:modified xsi:type="dcterms:W3CDTF">2025-04-08T20:31:50Z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0x010100D81C65E85EB19E4D9667F9BFA6A7B147</vt:lpwstr>
  </property>
  <property fmtid="{D5CDD505-2E9C-101B-9397-08002B2CF9AE}" pid="3" name="MediaServiceImageTags">
    <vt:lpwstr/>
  </property>
  <property fmtid="{D5CDD505-2E9C-101B-9397-08002B2CF9AE}" pid="4" name="Order">
    <vt:r8>6816800</vt:r8>
  </property>
</Properties>
</file>