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https://gizonline.sharepoint.com/sites/U-LEADProcurementTeam/Freigegebene Dokumente/General/Award files/2025/83502140_Expert services on psycological resilience/3_Tender/"/>
    </mc:Choice>
  </mc:AlternateContent>
  <xr:revisionPtr revIDLastSave="13" documentId="8_{88D4F8E7-76A6-4D2A-A69D-5A83C0733EF2}" xr6:coauthVersionLast="47" xr6:coauthVersionMax="47" xr10:uidLastSave="{C625776F-22D4-4784-8DBB-14A9FEC6B51D}"/>
  <bookViews>
    <workbookView xWindow="-110" yWindow="-110" windowWidth="19420" windowHeight="10300" xr2:uid="{B69F22B9-926D-4C09-A9A3-23B7355339B0}"/>
  </bookViews>
  <sheets>
    <sheet name="Запрошення" sheetId="2" r:id="rId1"/>
    <sheet name="Додаток 1" sheetId="6" r:id="rId2"/>
    <sheet name="Technical assessment grid" sheetId="7" r:id="rId3"/>
    <sheet name="Eligibility assessment" sheetId="8" r:id="rId4"/>
    <sheet name="FAQ_Tender" sheetId="4" r:id="rId5"/>
  </sheets>
  <externalReferences>
    <externalReference r:id="rId6"/>
    <externalReference r:id="rId7"/>
    <externalReference r:id="rId8"/>
    <externalReference r:id="rId9"/>
    <externalReference r:id="rId10"/>
  </externalReferences>
  <definedNames>
    <definedName name="Answer">[1]legend!$G$2:$G$5</definedName>
    <definedName name="Auswahl_ja_nein">[2]Auswahllisten!$E$2:$E$3</definedName>
    <definedName name="Category_of_good">'[3]Dropdown menu'!$A$14:$A$31</definedName>
    <definedName name="Complexity">[1]legend!$B$2:$B$5</definedName>
    <definedName name="Experience">[1]legend!$C$2:$C$6</definedName>
    <definedName name="Fee">[1]legend!$A$2:$A$6</definedName>
    <definedName name="fixed_fee">#REF!</definedName>
    <definedName name="fullpart">[1]legend!$C$12:$C$14</definedName>
    <definedName name="geeignet_ungeeignet">[2]Auswahllisten!$F$2:$F$3</definedName>
    <definedName name="Item">[4]legend!$D$3:$D$10</definedName>
    <definedName name="Justification_for_non_neutral_specification">'[3]Dropdown menu'!$G$8:$G$12</definedName>
    <definedName name="Länder_und_Regionen">[2]Auswahllisten!$C$2:$C$268</definedName>
    <definedName name="Mindestzahl">[2]Auswahllisten!$D$2:$D$12</definedName>
    <definedName name="_xlnm.Print_Area" localSheetId="3">'Eligibility assessment'!$A$1:$S$52</definedName>
    <definedName name="_xlnm.Print_Area" localSheetId="2">'Technical assessment grid'!$A$1:$N$119</definedName>
    <definedName name="_xlnm.Print_Titles" localSheetId="2">'Technical assessment grid'!$1:$9</definedName>
    <definedName name="pro_class">[1]legend!$F$1:$F$31</definedName>
    <definedName name="typeoftender">[1]legend!$A$23:$A$29</definedName>
    <definedName name="Wertung" localSheetId="4">#REF!</definedName>
    <definedName name="Wertung" localSheetId="2">#REF!</definedName>
    <definedName name="Wertung" localSheetId="0">#REF!</definedName>
    <definedName name="Wertung">#REF!</definedName>
    <definedName name="yes_no">'[3]Dropdown menu'!$G$1:$G$3</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6" i="2" l="1"/>
  <c r="A47" i="8"/>
  <c r="A46" i="8"/>
  <c r="S45" i="8"/>
  <c r="Q45" i="8"/>
  <c r="O45" i="8"/>
  <c r="M45" i="8"/>
  <c r="K45" i="8"/>
  <c r="A45" i="8"/>
  <c r="A44" i="8"/>
  <c r="S43" i="8"/>
  <c r="Q43" i="8"/>
  <c r="O43" i="8"/>
  <c r="M43" i="8"/>
  <c r="K43" i="8"/>
  <c r="A43" i="8"/>
  <c r="A42" i="8"/>
  <c r="I41" i="8"/>
  <c r="I46" i="8" s="1"/>
  <c r="A41" i="8"/>
  <c r="S40" i="8"/>
  <c r="Q40" i="8"/>
  <c r="O40" i="8"/>
  <c r="M40" i="8"/>
  <c r="K40" i="8"/>
  <c r="A40" i="8"/>
  <c r="S39" i="8"/>
  <c r="Q39" i="8"/>
  <c r="O39" i="8"/>
  <c r="M39" i="8"/>
  <c r="K39" i="8"/>
  <c r="A39" i="8"/>
  <c r="S38" i="8"/>
  <c r="Q38" i="8"/>
  <c r="O38" i="8"/>
  <c r="M38" i="8"/>
  <c r="K38" i="8"/>
  <c r="A38" i="8"/>
  <c r="S37" i="8"/>
  <c r="Q37" i="8"/>
  <c r="O37" i="8"/>
  <c r="M37" i="8"/>
  <c r="K37" i="8"/>
  <c r="A37" i="8"/>
  <c r="S36" i="8"/>
  <c r="S41" i="8" s="1"/>
  <c r="S46" i="8" s="1"/>
  <c r="S47" i="8" s="1"/>
  <c r="Q36" i="8"/>
  <c r="Q41" i="8" s="1"/>
  <c r="Q46" i="8" s="1"/>
  <c r="Q47" i="8" s="1"/>
  <c r="O36" i="8"/>
  <c r="M36" i="8"/>
  <c r="K36" i="8"/>
  <c r="A36" i="8"/>
  <c r="S35" i="8"/>
  <c r="Q35" i="8"/>
  <c r="O35" i="8"/>
  <c r="O41" i="8" s="1"/>
  <c r="O46" i="8" s="1"/>
  <c r="O47" i="8" s="1"/>
  <c r="M35" i="8"/>
  <c r="M41" i="8" s="1"/>
  <c r="M46" i="8" s="1"/>
  <c r="M47" i="8" s="1"/>
  <c r="K35" i="8"/>
  <c r="K41" i="8" s="1"/>
  <c r="K46" i="8" s="1"/>
  <c r="A35" i="8"/>
  <c r="A34" i="8"/>
  <c r="A33" i="8"/>
  <c r="A32" i="8"/>
  <c r="A31" i="8"/>
  <c r="A30" i="8"/>
  <c r="A29" i="8"/>
  <c r="A28" i="8"/>
  <c r="P27" i="8"/>
  <c r="A27" i="8"/>
  <c r="A26" i="8"/>
  <c r="R25" i="8"/>
  <c r="R27" i="8" s="1"/>
  <c r="P25" i="8"/>
  <c r="N25" i="8"/>
  <c r="N27" i="8" s="1"/>
  <c r="L25" i="8"/>
  <c r="L27" i="8" s="1"/>
  <c r="J25" i="8"/>
  <c r="J27" i="8" s="1"/>
  <c r="A25" i="8"/>
  <c r="D24" i="8"/>
  <c r="A24" i="8"/>
  <c r="D23" i="8"/>
  <c r="A23" i="8"/>
  <c r="A22" i="8"/>
  <c r="A21" i="8"/>
  <c r="A20" i="8"/>
  <c r="A19" i="8"/>
  <c r="A18" i="8"/>
  <c r="A17" i="8"/>
  <c r="A16" i="8"/>
  <c r="A15" i="8"/>
  <c r="A14" i="8"/>
  <c r="A13" i="8"/>
  <c r="A12" i="8"/>
  <c r="A11" i="8"/>
  <c r="A10" i="8"/>
  <c r="A9" i="8"/>
  <c r="A8" i="8"/>
  <c r="A7" i="8"/>
  <c r="A6" i="8"/>
  <c r="A5" i="8"/>
  <c r="A4" i="8"/>
  <c r="P115" i="7"/>
  <c r="P114" i="7"/>
  <c r="P113" i="7"/>
  <c r="P112" i="7"/>
  <c r="P111" i="7"/>
  <c r="D111" i="7"/>
  <c r="P110" i="7"/>
  <c r="N110" i="7"/>
  <c r="L110" i="7"/>
  <c r="J110" i="7"/>
  <c r="H110" i="7"/>
  <c r="H111" i="7" s="1"/>
  <c r="F110" i="7"/>
  <c r="P109" i="7"/>
  <c r="N109" i="7"/>
  <c r="L109" i="7"/>
  <c r="J109" i="7"/>
  <c r="H109" i="7"/>
  <c r="F109" i="7"/>
  <c r="P108" i="7"/>
  <c r="N108" i="7"/>
  <c r="N111" i="7" s="1"/>
  <c r="L108" i="7"/>
  <c r="L111" i="7" s="1"/>
  <c r="J108" i="7"/>
  <c r="J111" i="7" s="1"/>
  <c r="H108" i="7"/>
  <c r="F108" i="7"/>
  <c r="F111" i="7" s="1"/>
  <c r="P107" i="7"/>
  <c r="P106" i="7"/>
  <c r="D106" i="7"/>
  <c r="P105" i="7"/>
  <c r="N105" i="7"/>
  <c r="L105" i="7"/>
  <c r="J105" i="7"/>
  <c r="H105" i="7"/>
  <c r="F105" i="7"/>
  <c r="P104" i="7"/>
  <c r="N104" i="7"/>
  <c r="L104" i="7"/>
  <c r="J104" i="7"/>
  <c r="H104" i="7"/>
  <c r="F104" i="7"/>
  <c r="P103" i="7"/>
  <c r="N103" i="7"/>
  <c r="L103" i="7"/>
  <c r="J103" i="7"/>
  <c r="H103" i="7"/>
  <c r="F103" i="7"/>
  <c r="P102" i="7"/>
  <c r="N102" i="7"/>
  <c r="L102" i="7"/>
  <c r="J102" i="7"/>
  <c r="J106" i="7" s="1"/>
  <c r="H102" i="7"/>
  <c r="F102" i="7"/>
  <c r="P101" i="7"/>
  <c r="N101" i="7"/>
  <c r="L101" i="7"/>
  <c r="J101" i="7"/>
  <c r="H101" i="7"/>
  <c r="F101" i="7"/>
  <c r="P100" i="7"/>
  <c r="N100" i="7"/>
  <c r="L100" i="7"/>
  <c r="J100" i="7"/>
  <c r="H100" i="7"/>
  <c r="H106" i="7" s="1"/>
  <c r="F100" i="7"/>
  <c r="P99" i="7"/>
  <c r="N99" i="7"/>
  <c r="N106" i="7" s="1"/>
  <c r="L99" i="7"/>
  <c r="L106" i="7" s="1"/>
  <c r="J99" i="7"/>
  <c r="H99" i="7"/>
  <c r="F99" i="7"/>
  <c r="F106" i="7" s="1"/>
  <c r="P98" i="7"/>
  <c r="P97" i="7"/>
  <c r="N97" i="7"/>
  <c r="D97" i="7"/>
  <c r="P96" i="7"/>
  <c r="N96" i="7"/>
  <c r="L96" i="7"/>
  <c r="J96" i="7"/>
  <c r="H96" i="7"/>
  <c r="F96" i="7"/>
  <c r="P95" i="7"/>
  <c r="N95" i="7"/>
  <c r="L95" i="7"/>
  <c r="J95" i="7"/>
  <c r="H95" i="7"/>
  <c r="F95" i="7"/>
  <c r="P94" i="7"/>
  <c r="N94" i="7"/>
  <c r="L94" i="7"/>
  <c r="J94" i="7"/>
  <c r="H94" i="7"/>
  <c r="F94" i="7"/>
  <c r="P93" i="7"/>
  <c r="N93" i="7"/>
  <c r="L93" i="7"/>
  <c r="J93" i="7"/>
  <c r="H93" i="7"/>
  <c r="F93" i="7"/>
  <c r="P92" i="7"/>
  <c r="N92" i="7"/>
  <c r="L92" i="7"/>
  <c r="J92" i="7"/>
  <c r="H92" i="7"/>
  <c r="F92" i="7"/>
  <c r="P91" i="7"/>
  <c r="N91" i="7"/>
  <c r="L91" i="7"/>
  <c r="L97" i="7" s="1"/>
  <c r="J91" i="7"/>
  <c r="H91" i="7"/>
  <c r="F91" i="7"/>
  <c r="P90" i="7"/>
  <c r="N90" i="7"/>
  <c r="L90" i="7"/>
  <c r="J90" i="7"/>
  <c r="J97" i="7" s="1"/>
  <c r="H90" i="7"/>
  <c r="H97" i="7" s="1"/>
  <c r="F90" i="7"/>
  <c r="F97" i="7" s="1"/>
  <c r="P89" i="7"/>
  <c r="P88" i="7"/>
  <c r="F88" i="7"/>
  <c r="D88" i="7"/>
  <c r="P87" i="7"/>
  <c r="N87" i="7"/>
  <c r="L87" i="7"/>
  <c r="J87" i="7"/>
  <c r="H87" i="7"/>
  <c r="F87" i="7"/>
  <c r="P86" i="7"/>
  <c r="N86" i="7"/>
  <c r="L86" i="7"/>
  <c r="J86" i="7"/>
  <c r="H86" i="7"/>
  <c r="F86" i="7"/>
  <c r="P85" i="7"/>
  <c r="N85" i="7"/>
  <c r="L85" i="7"/>
  <c r="J85" i="7"/>
  <c r="H85" i="7"/>
  <c r="F85" i="7"/>
  <c r="P84" i="7"/>
  <c r="N84" i="7"/>
  <c r="L84" i="7"/>
  <c r="J84" i="7"/>
  <c r="H84" i="7"/>
  <c r="F84" i="7"/>
  <c r="P83" i="7"/>
  <c r="N83" i="7"/>
  <c r="L83" i="7"/>
  <c r="J83" i="7"/>
  <c r="H83" i="7"/>
  <c r="F83" i="7"/>
  <c r="P82" i="7"/>
  <c r="N82" i="7"/>
  <c r="L82" i="7"/>
  <c r="J82" i="7"/>
  <c r="H82" i="7"/>
  <c r="F82" i="7"/>
  <c r="P81" i="7"/>
  <c r="N81" i="7"/>
  <c r="N88" i="7" s="1"/>
  <c r="L81" i="7"/>
  <c r="J81" i="7"/>
  <c r="H81" i="7"/>
  <c r="F81" i="7"/>
  <c r="P80" i="7"/>
  <c r="N80" i="7"/>
  <c r="L80" i="7"/>
  <c r="L88" i="7" s="1"/>
  <c r="J80" i="7"/>
  <c r="J88" i="7" s="1"/>
  <c r="H80" i="7"/>
  <c r="H88" i="7" s="1"/>
  <c r="F80" i="7"/>
  <c r="P79" i="7"/>
  <c r="P78" i="7"/>
  <c r="F78" i="7"/>
  <c r="D78" i="7"/>
  <c r="P77" i="7"/>
  <c r="N77" i="7"/>
  <c r="L77" i="7"/>
  <c r="J77" i="7"/>
  <c r="H77" i="7"/>
  <c r="F77" i="7"/>
  <c r="P76" i="7"/>
  <c r="N76" i="7"/>
  <c r="L76" i="7"/>
  <c r="J76" i="7"/>
  <c r="H76" i="7"/>
  <c r="F76" i="7"/>
  <c r="P75" i="7"/>
  <c r="N75" i="7"/>
  <c r="L75" i="7"/>
  <c r="J75" i="7"/>
  <c r="H75" i="7"/>
  <c r="F75" i="7"/>
  <c r="P74" i="7"/>
  <c r="N74" i="7"/>
  <c r="L74" i="7"/>
  <c r="J74" i="7"/>
  <c r="H74" i="7"/>
  <c r="F74" i="7"/>
  <c r="P73" i="7"/>
  <c r="N73" i="7"/>
  <c r="N78" i="7" s="1"/>
  <c r="L73" i="7"/>
  <c r="J73" i="7"/>
  <c r="H73" i="7"/>
  <c r="F73" i="7"/>
  <c r="P72" i="7"/>
  <c r="N72" i="7"/>
  <c r="L72" i="7"/>
  <c r="J72" i="7"/>
  <c r="H72" i="7"/>
  <c r="F72" i="7"/>
  <c r="P71" i="7"/>
  <c r="N71" i="7"/>
  <c r="L71" i="7"/>
  <c r="J71" i="7"/>
  <c r="H71" i="7"/>
  <c r="F71" i="7"/>
  <c r="P70" i="7"/>
  <c r="N70" i="7"/>
  <c r="L70" i="7"/>
  <c r="L78" i="7" s="1"/>
  <c r="J70" i="7"/>
  <c r="J78" i="7" s="1"/>
  <c r="H70" i="7"/>
  <c r="H78" i="7" s="1"/>
  <c r="F70" i="7"/>
  <c r="P69" i="7"/>
  <c r="P68" i="7"/>
  <c r="F68" i="7"/>
  <c r="D68" i="7"/>
  <c r="P67" i="7"/>
  <c r="N67" i="7"/>
  <c r="L67" i="7"/>
  <c r="J67" i="7"/>
  <c r="H67" i="7"/>
  <c r="F67" i="7"/>
  <c r="P66" i="7"/>
  <c r="N66" i="7"/>
  <c r="L66" i="7"/>
  <c r="J66" i="7"/>
  <c r="H66" i="7"/>
  <c r="F66" i="7"/>
  <c r="P65" i="7"/>
  <c r="N65" i="7"/>
  <c r="L65" i="7"/>
  <c r="J65" i="7"/>
  <c r="H65" i="7"/>
  <c r="F65" i="7"/>
  <c r="P64" i="7"/>
  <c r="N64" i="7"/>
  <c r="L64" i="7"/>
  <c r="J64" i="7"/>
  <c r="H64" i="7"/>
  <c r="F64" i="7"/>
  <c r="P63" i="7"/>
  <c r="N63" i="7"/>
  <c r="N68" i="7" s="1"/>
  <c r="L63" i="7"/>
  <c r="J63" i="7"/>
  <c r="H63" i="7"/>
  <c r="F63" i="7"/>
  <c r="P62" i="7"/>
  <c r="N62" i="7"/>
  <c r="L62" i="7"/>
  <c r="J62" i="7"/>
  <c r="J68" i="7" s="1"/>
  <c r="H62" i="7"/>
  <c r="F62" i="7"/>
  <c r="P61" i="7"/>
  <c r="N61" i="7"/>
  <c r="L61" i="7"/>
  <c r="J61" i="7"/>
  <c r="H61" i="7"/>
  <c r="F61" i="7"/>
  <c r="P60" i="7"/>
  <c r="N60" i="7"/>
  <c r="L60" i="7"/>
  <c r="L68" i="7" s="1"/>
  <c r="J60" i="7"/>
  <c r="H60" i="7"/>
  <c r="H68" i="7" s="1"/>
  <c r="F60" i="7"/>
  <c r="P59" i="7"/>
  <c r="P58" i="7"/>
  <c r="F58" i="7"/>
  <c r="D58" i="7"/>
  <c r="P57" i="7"/>
  <c r="N57" i="7"/>
  <c r="L57" i="7"/>
  <c r="J57" i="7"/>
  <c r="H57" i="7"/>
  <c r="F57" i="7"/>
  <c r="P56" i="7"/>
  <c r="N56" i="7"/>
  <c r="L56" i="7"/>
  <c r="J56" i="7"/>
  <c r="H56" i="7"/>
  <c r="F56" i="7"/>
  <c r="P55" i="7"/>
  <c r="N55" i="7"/>
  <c r="L55" i="7"/>
  <c r="J55" i="7"/>
  <c r="H55" i="7"/>
  <c r="F55" i="7"/>
  <c r="P54" i="7"/>
  <c r="N54" i="7"/>
  <c r="L54" i="7"/>
  <c r="J54" i="7"/>
  <c r="H54" i="7"/>
  <c r="F54" i="7"/>
  <c r="P53" i="7"/>
  <c r="N53" i="7"/>
  <c r="N58" i="7" s="1"/>
  <c r="L53" i="7"/>
  <c r="J53" i="7"/>
  <c r="H53" i="7"/>
  <c r="F53" i="7"/>
  <c r="P52" i="7"/>
  <c r="N52" i="7"/>
  <c r="L52" i="7"/>
  <c r="J52" i="7"/>
  <c r="H52" i="7"/>
  <c r="F52" i="7"/>
  <c r="P51" i="7"/>
  <c r="N51" i="7"/>
  <c r="L51" i="7"/>
  <c r="J51" i="7"/>
  <c r="H51" i="7"/>
  <c r="F51" i="7"/>
  <c r="P50" i="7"/>
  <c r="N50" i="7"/>
  <c r="L50" i="7"/>
  <c r="L58" i="7" s="1"/>
  <c r="J50" i="7"/>
  <c r="J58" i="7" s="1"/>
  <c r="H50" i="7"/>
  <c r="H58" i="7" s="1"/>
  <c r="F50" i="7"/>
  <c r="P49" i="7"/>
  <c r="P48" i="7"/>
  <c r="F48" i="7"/>
  <c r="F112" i="7" s="1"/>
  <c r="D48" i="7"/>
  <c r="D112" i="7" s="1"/>
  <c r="P47" i="7"/>
  <c r="N47" i="7"/>
  <c r="L47" i="7"/>
  <c r="J47" i="7"/>
  <c r="H47" i="7"/>
  <c r="F47" i="7"/>
  <c r="P46" i="7"/>
  <c r="N46" i="7"/>
  <c r="L46" i="7"/>
  <c r="J46" i="7"/>
  <c r="H46" i="7"/>
  <c r="F46" i="7"/>
  <c r="P45" i="7"/>
  <c r="N45" i="7"/>
  <c r="L45" i="7"/>
  <c r="J45" i="7"/>
  <c r="H45" i="7"/>
  <c r="F45" i="7"/>
  <c r="P44" i="7"/>
  <c r="N44" i="7"/>
  <c r="L44" i="7"/>
  <c r="J44" i="7"/>
  <c r="H44" i="7"/>
  <c r="F44" i="7"/>
  <c r="P43" i="7"/>
  <c r="N43" i="7"/>
  <c r="N48" i="7" s="1"/>
  <c r="L43" i="7"/>
  <c r="J43" i="7"/>
  <c r="H43" i="7"/>
  <c r="F43" i="7"/>
  <c r="P42" i="7"/>
  <c r="N42" i="7"/>
  <c r="L42" i="7"/>
  <c r="J42" i="7"/>
  <c r="H42" i="7"/>
  <c r="F42" i="7"/>
  <c r="P41" i="7"/>
  <c r="N41" i="7"/>
  <c r="L41" i="7"/>
  <c r="J41" i="7"/>
  <c r="H41" i="7"/>
  <c r="F41" i="7"/>
  <c r="P40" i="7"/>
  <c r="N40" i="7"/>
  <c r="L40" i="7"/>
  <c r="L48" i="7" s="1"/>
  <c r="L112" i="7" s="1"/>
  <c r="J40" i="7"/>
  <c r="J48" i="7" s="1"/>
  <c r="J112" i="7" s="1"/>
  <c r="H40" i="7"/>
  <c r="H48" i="7" s="1"/>
  <c r="F40" i="7"/>
  <c r="P39" i="7"/>
  <c r="P38" i="7"/>
  <c r="P37" i="7"/>
  <c r="D37" i="7"/>
  <c r="P36" i="7"/>
  <c r="N36" i="7"/>
  <c r="L36" i="7"/>
  <c r="J36" i="7"/>
  <c r="H36" i="7"/>
  <c r="F36" i="7"/>
  <c r="P35" i="7"/>
  <c r="N35" i="7"/>
  <c r="D35" i="7"/>
  <c r="P34" i="7"/>
  <c r="N34" i="7"/>
  <c r="L34" i="7"/>
  <c r="J34" i="7"/>
  <c r="J35" i="7" s="1"/>
  <c r="H34" i="7"/>
  <c r="F34" i="7"/>
  <c r="P33" i="7"/>
  <c r="N33" i="7"/>
  <c r="L33" i="7"/>
  <c r="L35" i="7" s="1"/>
  <c r="J33" i="7"/>
  <c r="H33" i="7"/>
  <c r="F33" i="7"/>
  <c r="P32" i="7"/>
  <c r="N32" i="7"/>
  <c r="L32" i="7"/>
  <c r="J32" i="7"/>
  <c r="H32" i="7"/>
  <c r="H35" i="7" s="1"/>
  <c r="F32" i="7"/>
  <c r="F35" i="7" s="1"/>
  <c r="P31" i="7"/>
  <c r="P30" i="7"/>
  <c r="F30" i="7"/>
  <c r="D30" i="7"/>
  <c r="P29" i="7"/>
  <c r="N29" i="7"/>
  <c r="N30" i="7" s="1"/>
  <c r="L29" i="7"/>
  <c r="J29" i="7"/>
  <c r="H29" i="7"/>
  <c r="F29" i="7"/>
  <c r="P28" i="7"/>
  <c r="N28" i="7"/>
  <c r="L28" i="7"/>
  <c r="L30" i="7" s="1"/>
  <c r="J28" i="7"/>
  <c r="J30" i="7" s="1"/>
  <c r="H28" i="7"/>
  <c r="H30" i="7" s="1"/>
  <c r="F28" i="7"/>
  <c r="P27" i="7"/>
  <c r="P26" i="7"/>
  <c r="N26" i="7"/>
  <c r="J26" i="7"/>
  <c r="D26" i="7"/>
  <c r="P25" i="7"/>
  <c r="N25" i="7"/>
  <c r="L25" i="7"/>
  <c r="J25" i="7"/>
  <c r="H25" i="7"/>
  <c r="F25" i="7"/>
  <c r="F26" i="7" s="1"/>
  <c r="P24" i="7"/>
  <c r="N24" i="7"/>
  <c r="L24" i="7"/>
  <c r="L26" i="7" s="1"/>
  <c r="J24" i="7"/>
  <c r="H24" i="7"/>
  <c r="H26" i="7" s="1"/>
  <c r="F24" i="7"/>
  <c r="P23" i="7"/>
  <c r="P22" i="7"/>
  <c r="N22" i="7"/>
  <c r="J22" i="7"/>
  <c r="F22" i="7"/>
  <c r="D22" i="7"/>
  <c r="P21" i="7"/>
  <c r="N21" i="7"/>
  <c r="L21" i="7"/>
  <c r="J21" i="7"/>
  <c r="H21" i="7"/>
  <c r="F21" i="7"/>
  <c r="P20" i="7"/>
  <c r="N20" i="7"/>
  <c r="L20" i="7"/>
  <c r="L22" i="7" s="1"/>
  <c r="J20" i="7"/>
  <c r="H20" i="7"/>
  <c r="H22" i="7" s="1"/>
  <c r="F20" i="7"/>
  <c r="P19" i="7"/>
  <c r="P18" i="7"/>
  <c r="N18" i="7"/>
  <c r="J18" i="7"/>
  <c r="F18" i="7"/>
  <c r="D18" i="7"/>
  <c r="P17" i="7"/>
  <c r="N17" i="7"/>
  <c r="L17" i="7"/>
  <c r="J17" i="7"/>
  <c r="H17" i="7"/>
  <c r="F17" i="7"/>
  <c r="P16" i="7"/>
  <c r="N16" i="7"/>
  <c r="L16" i="7"/>
  <c r="L18" i="7" s="1"/>
  <c r="J16" i="7"/>
  <c r="H16" i="7"/>
  <c r="H18" i="7" s="1"/>
  <c r="F16" i="7"/>
  <c r="P15" i="7"/>
  <c r="P14" i="7"/>
  <c r="N14" i="7"/>
  <c r="J14" i="7"/>
  <c r="J37" i="7" s="1"/>
  <c r="J113" i="7" s="1"/>
  <c r="J114" i="7" s="1"/>
  <c r="J115" i="7" s="1"/>
  <c r="F14" i="7"/>
  <c r="D14" i="7"/>
  <c r="P13" i="7"/>
  <c r="N13" i="7"/>
  <c r="L13" i="7"/>
  <c r="J13" i="7"/>
  <c r="H13" i="7"/>
  <c r="F13" i="7"/>
  <c r="P12" i="7"/>
  <c r="N12" i="7"/>
  <c r="L12" i="7"/>
  <c r="L14" i="7" s="1"/>
  <c r="J12" i="7"/>
  <c r="H12" i="7"/>
  <c r="H14" i="7" s="1"/>
  <c r="H37" i="7" s="1"/>
  <c r="F12" i="7"/>
  <c r="P11" i="7"/>
  <c r="P10" i="7"/>
  <c r="M5" i="7"/>
  <c r="R2" i="8" l="1"/>
  <c r="K47" i="8"/>
  <c r="F37" i="7"/>
  <c r="F113" i="7" s="1"/>
  <c r="F114" i="7" s="1"/>
  <c r="F115" i="7" s="1"/>
  <c r="N37" i="7"/>
  <c r="H112" i="7"/>
  <c r="H113" i="7"/>
  <c r="H114" i="7" s="1"/>
  <c r="H115" i="7" s="1"/>
  <c r="D113" i="7"/>
  <c r="L37" i="7"/>
  <c r="L113" i="7" s="1"/>
  <c r="L114" i="7" s="1"/>
  <c r="L115" i="7" s="1"/>
  <c r="N112" i="7"/>
  <c r="N113" i="7" l="1"/>
  <c r="N114" i="7" s="1"/>
  <c r="N115" i="7" s="1"/>
  <c r="I15" i="6" l="1"/>
  <c r="I14" i="6"/>
  <c r="I13" i="6"/>
  <c r="I12" i="6"/>
  <c r="M26" i="2" l="1"/>
  <c r="M27" i="2"/>
  <c r="M22" i="2"/>
  <c r="K22" i="2"/>
  <c r="J18" i="2"/>
  <c r="E10" i="2"/>
  <c r="J5" i="2"/>
  <c r="L10"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Martin Strecker</author>
  </authors>
  <commentList>
    <comment ref="I46" authorId="0" shapeId="0" xr:uid="{56D701A9-B2C7-4FBF-9402-EE3557BBAEBF}">
      <text>
        <r>
          <rPr>
            <sz val="9"/>
            <color indexed="81"/>
            <rFont val="Tahoma"/>
            <family val="2"/>
          </rPr>
          <t>Weightings must total 100.</t>
        </r>
      </text>
    </comment>
  </commentList>
</comments>
</file>

<file path=xl/sharedStrings.xml><?xml version="1.0" encoding="utf-8"?>
<sst xmlns="http://schemas.openxmlformats.org/spreadsheetml/2006/main" count="484" uniqueCount="379">
  <si>
    <t>Запрошення до участі в тендері</t>
  </si>
  <si>
    <t xml:space="preserve">Invitation to Tender </t>
  </si>
  <si>
    <t>Шановні пані та панове!</t>
  </si>
  <si>
    <t xml:space="preserve">Dear Ladies and Gentlemen, </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</si>
  <si>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Спільно з нашими партнерами в усьому світі ми працюємо над пошуком дієвих рішень, які забезпечують людям можливості та гідні умови життя у довгостроковій перспективі.  </t>
    </r>
  </si>
  <si>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</si>
  <si>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Ми оголошуємо </t>
    </r>
    <r>
      <rPr>
        <b/>
        <u/>
        <sz val="10"/>
        <color rgb="FF000000"/>
        <rFont val="Arial"/>
        <family val="2"/>
      </rPr>
      <t>тендер №</t>
    </r>
  </si>
  <si>
    <r>
      <t xml:space="preserve">We announce a </t>
    </r>
    <r>
      <rPr>
        <b/>
        <u/>
        <sz val="10"/>
        <color rgb="FF000000"/>
        <rFont val="Arial"/>
        <family val="2"/>
      </rPr>
      <t>Tender №</t>
    </r>
    <r>
      <rPr>
        <sz val="10"/>
        <color rgb="FF000000"/>
        <rFont val="Arial"/>
        <family val="2"/>
        <charset val="204"/>
      </rPr>
      <t xml:space="preserve"> </t>
    </r>
  </si>
  <si>
    <t xml:space="preserve">на закупівлю </t>
  </si>
  <si>
    <t>Закупівля експертних послуг для розвитку потенціалу посадовців місцевого самоврядування з питань психологічної стійкості та професійної витривалості.</t>
  </si>
  <si>
    <t>for procurement of</t>
  </si>
  <si>
    <t>Procurement of expert services for capacity development of LSG officials on psychological resilience and professional endurance</t>
  </si>
  <si>
    <t>згідно наданого переліку необхідних документів та технічного завдання</t>
  </si>
  <si>
    <t>according to the provided list of documents and terms of references.</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</si>
  <si>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ua_ulead_quotation@giz.de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</si>
  <si>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ua_ulead_quotation@giz.de</t>
    </r>
  </si>
  <si>
    <t>зазначивши у темі листа "Пропозиція до тендеру №</t>
  </si>
  <si>
    <t>назва компанії, код ЄДРПОУ".</t>
  </si>
  <si>
    <t>indicating in the subject of the letter "Bid for the tender №</t>
  </si>
  <si>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 xml:space="preserve">ua_ulead_quotation@giz.de </t>
    </r>
    <r>
      <rPr>
        <b/>
        <sz val="10"/>
        <color rgb="FF000000"/>
        <rFont val="Arial"/>
        <family val="2"/>
      </rPr>
      <t xml:space="preserve">будуть </t>
    </r>
    <r>
      <rPr>
        <b/>
        <u/>
        <sz val="10"/>
        <color rgb="FF000000"/>
        <rFont val="Arial"/>
        <family val="2"/>
      </rPr>
      <t>дискваліфіковані</t>
    </r>
    <r>
      <rPr>
        <b/>
        <sz val="10"/>
        <color rgb="FF000000"/>
        <rFont val="Arial"/>
        <family val="2"/>
      </rPr>
      <t xml:space="preserve">. </t>
    </r>
  </si>
  <si>
    <r>
      <t xml:space="preserve">Bids sent uniquely or additionally to any other GIZ e-mail addresses than </t>
    </r>
    <r>
      <rPr>
        <b/>
        <sz val="10"/>
        <color rgb="FFFF0000"/>
        <rFont val="Arial"/>
        <family val="2"/>
      </rPr>
      <t>ua_ulead_quotation@giz.de</t>
    </r>
    <r>
      <rPr>
        <b/>
        <sz val="10"/>
        <color rgb="FF000000"/>
        <rFont val="Arial"/>
        <family val="2"/>
      </rPr>
      <t xml:space="preserve"> directly or in cc, bcc, will be </t>
    </r>
    <r>
      <rPr>
        <b/>
        <u/>
        <sz val="10"/>
        <color rgb="FF000000"/>
        <rFont val="Arial"/>
        <family val="2"/>
      </rPr>
      <t>disqualified</t>
    </r>
    <r>
      <rPr>
        <b/>
        <sz val="10"/>
        <color rgb="FF000000"/>
        <rFont val="Arial"/>
        <family val="2"/>
      </rPr>
      <t xml:space="preserve">. </t>
    </r>
  </si>
  <si>
    <r>
      <t xml:space="preserve">Компанія, що має намір прийняти участь в тендері, повинна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procurement_mlg_ua@giz.de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</si>
  <si>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r>
      <t xml:space="preserve">Companies that intend to take part in the tender are to send the confirmation of their intent to e-mail </t>
    </r>
    <r>
      <rPr>
        <sz val="10"/>
        <color rgb="FF0070C0"/>
        <rFont val="Arial"/>
        <family val="2"/>
      </rPr>
      <t>procurement_mlg_ua@giz.de</t>
    </r>
    <r>
      <rPr>
        <sz val="10"/>
        <color theme="1"/>
        <rFont val="Arial"/>
        <family val="2"/>
        <charset val="204"/>
      </rPr>
      <t xml:space="preserve"> Upon submission of the confirmation the respective company will be included in the general mailing list for distribution of answers to questions concerning this tender received from all the bidders.</t>
    </r>
  </si>
  <si>
    <t>Запитання:</t>
  </si>
  <si>
    <t>Questions:</t>
  </si>
  <si>
    <t xml:space="preserve">Запитання щодо технічних або організаційних питань мають бути надіслані:
</t>
  </si>
  <si>
    <t>Your question about technical or other issues should be sent:</t>
  </si>
  <si>
    <t xml:space="preserve">1) ВИКЛЮЧНО письмово за наступною адресою E-Mail: </t>
  </si>
  <si>
    <t>procurement_mlg_ua@giz.de</t>
  </si>
  <si>
    <t xml:space="preserve">1) EXCLUSIVELY in written to follow E-Mail: </t>
  </si>
  <si>
    <t>2) не пізніше ніж за</t>
  </si>
  <si>
    <t>3</t>
  </si>
  <si>
    <t>робочих дні(в) до дати закінчення тендеру</t>
  </si>
  <si>
    <t>2) not later then</t>
  </si>
  <si>
    <t>working days before final date of tender submission</t>
  </si>
  <si>
    <t>3) з посиланням на номер тендеру в темі листа.</t>
  </si>
  <si>
    <t>3) with Tender № in Subject of Email.</t>
  </si>
  <si>
    <t>GIZ зі своєї сторони гарантує конфіденційність наданої в пропозиціях інформації.</t>
  </si>
  <si>
    <t>GIZ, on its turn, would guarantee confidentiality of information provided in bids.</t>
  </si>
  <si>
    <t xml:space="preserve">Пропозиції мають бути подані до </t>
  </si>
  <si>
    <t xml:space="preserve">години на </t>
  </si>
  <si>
    <t xml:space="preserve">All bids must be submitted till </t>
  </si>
  <si>
    <t>on</t>
  </si>
  <si>
    <t>! Просимо прийняти до уваги, що Департамент закупівель та контрактування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</si>
  <si>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 Please note that the Procurement and Contracting Department has no access to sent bids until the deadline of bids submission. Thus, unfortunately, during bids submission period, we cannot confirm bids' receipt.
It is recommended to send an email, which contains bid with automatic confirmation of receipt.</t>
  </si>
  <si>
    <t>Планова дата завершення оцінки отриманих пропозицій</t>
  </si>
  <si>
    <t>The evaluation of the bids is estimated to be completed by</t>
  </si>
  <si>
    <t>Розподіл ваги між комерційною і технічною пропозицією:</t>
  </si>
  <si>
    <t>30% / 70%</t>
  </si>
  <si>
    <t>Evaluation between commercial and technical bids based on:</t>
  </si>
  <si>
    <t>Комерційні пропозиції компаній, які не набрали мінімум 500 пунктів  (з максимально можливих 1000) під час технічної оцінки, не приймаються до розгляду.</t>
  </si>
  <si>
    <t>Commercial bids of the companies, that did not get minimum 500 points (from max. 1000 points) for technical evaluation,  will be not considered.</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</si>
  <si>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</si>
  <si>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 xml:space="preserve">After that, bidders will be ranked. If during the contract conclusion it turns out that Winner cannot fulfill the contractual obligations under the conditions specified in the tender documentation, GIZ reserves the right to choose the next rated Bidder. </t>
  </si>
  <si>
    <t xml:space="preserve">Про результати тендеру всі Учасники будуть проінформовані по електронній пошті. </t>
  </si>
  <si>
    <t>All bidders will be informed about the results of the tender by e-mail.</t>
  </si>
  <si>
    <r>
      <rPr>
        <b/>
        <u/>
        <sz val="10"/>
        <color rgb="FF000000"/>
        <rFont val="Arial"/>
        <family val="2"/>
        <charset val="204"/>
      </rPr>
      <t>Важливо:</t>
    </r>
    <r>
      <rPr>
        <sz val="10"/>
        <color rgb="FF000000"/>
        <rFont val="Arial"/>
        <family val="2"/>
        <charset val="204"/>
      </rPr>
      <t xml:space="preserve"> Звертаємо Вашу увагу на те, що згідно 197.11 статті 197 Податкового кодексу України та Постанови КМУ №153 від 15.02.2002 проекти технічної допомоги мають право на податкові пільги, а саме, </t>
    </r>
    <r>
      <rPr>
        <b/>
        <sz val="10"/>
        <color rgb="FF000000"/>
        <rFont val="Arial"/>
        <family val="2"/>
      </rPr>
      <t xml:space="preserve">звільняються від оподаткування ПДВ операції з купівлі товарів та послуг. </t>
    </r>
  </si>
  <si>
    <r>
      <rPr>
        <b/>
        <u/>
        <sz val="10"/>
        <color theme="1"/>
        <rFont val="Arial"/>
        <family val="2"/>
        <charset val="204"/>
      </rPr>
      <t>Important note:</t>
    </r>
    <r>
      <rPr>
        <sz val="10"/>
        <color theme="1"/>
        <rFont val="Arial"/>
        <family val="2"/>
        <charset val="204"/>
      </rPr>
      <t xml:space="preserve"> Please pay attention that according to para.197.11  (article 197) of Tax Code of Ukraine and Resolution of the Cabinet of Ministers no 153 dd. 15.02.2002 the projects of technical assistance have the right for tax privileges, </t>
    </r>
    <r>
      <rPr>
        <b/>
        <sz val="10"/>
        <color theme="1"/>
        <rFont val="Arial"/>
        <family val="2"/>
      </rPr>
      <t xml:space="preserve">especially exemption from VAT by purchases of goods and services. </t>
    </r>
  </si>
  <si>
    <r>
      <rPr>
        <u/>
        <sz val="10"/>
        <color theme="1"/>
        <rFont val="Arial"/>
        <family val="2"/>
        <charset val="204"/>
      </rPr>
      <t>Постачальник</t>
    </r>
    <r>
      <rPr>
        <sz val="10"/>
        <color theme="1"/>
        <rFont val="Arial"/>
        <family val="2"/>
        <charset val="204"/>
      </rPr>
      <t xml:space="preserve"> товарів та послуг згідно п. 198.5 ст. 198 ПКУ </t>
    </r>
    <r>
      <rPr>
        <u/>
        <sz val="10"/>
        <color theme="1"/>
        <rFont val="Arial"/>
        <family val="2"/>
        <charset val="204"/>
      </rPr>
      <t xml:space="preserve">не нараховує податкові зобов’язання по таких договорах. </t>
    </r>
  </si>
  <si>
    <r>
      <rPr>
        <u/>
        <sz val="10"/>
        <color theme="1"/>
        <rFont val="Arial"/>
        <family val="2"/>
        <charset val="204"/>
      </rPr>
      <t>Suppliers</t>
    </r>
    <r>
      <rPr>
        <sz val="10"/>
        <color theme="1"/>
        <rFont val="Arial"/>
        <family val="2"/>
        <charset val="204"/>
      </rPr>
      <t xml:space="preserve"> of goods and services according to para. 198.5 of article 198 of Tax Code of Ukraine </t>
    </r>
    <r>
      <rPr>
        <u/>
        <sz val="10"/>
        <color theme="1"/>
        <rFont val="Arial"/>
        <family val="2"/>
        <charset val="204"/>
      </rPr>
      <t xml:space="preserve">don’t include tax liabilities.   </t>
    </r>
  </si>
  <si>
    <t>Посилання на законодавчі норми:</t>
  </si>
  <si>
    <t>Legislative rules:</t>
  </si>
  <si>
    <t xml:space="preserve">1) Постанова 153  (підпункт 2-1 пункту 14) </t>
  </si>
  <si>
    <t xml:space="preserve">1) Resolution 153  (sub-clause 2-1 of para. 14) </t>
  </si>
  <si>
    <t>2) Рамкова Угода між Урядом України та Урядом Федеративної Республіки Німеччини про консультування і технічне співробітництво  (ст.8)</t>
  </si>
  <si>
    <t>2) The Framework Agreement between the Government of Ukraine and the Government of the Federal Republic of Germany on consultancies and technical cooperation ( article 8).</t>
  </si>
  <si>
    <t>3) Рамкова угода між Урядом України і Комісією Європейських Співтовариств</t>
  </si>
  <si>
    <t>3) Framework Agreement between the Government of Ukraine and the Commission of European Communities</t>
  </si>
  <si>
    <t>4) Перелік зареєстрованих проєктів з планами закупівель</t>
  </si>
  <si>
    <t>4) List of registered projects with procurement plans</t>
  </si>
  <si>
    <t>5) Податковий кодекс (ст. 197.11 та ст.198.5(б) )</t>
  </si>
  <si>
    <t>5) Tax Code of Ukraine (article 197.11  and article 198.5(b) )</t>
  </si>
  <si>
    <t>6) План закупівель, опублікований на відкритому ресурсі - Урядовому порталі</t>
  </si>
  <si>
    <t>6) Procurement plan published at the open source Government Portal</t>
  </si>
  <si>
    <t>З повагою,</t>
  </si>
  <si>
    <t>Sincerely yours,</t>
  </si>
  <si>
    <t>Департамент закупівель та контрактування GIZ</t>
  </si>
  <si>
    <t>GIZ Procurement and Contracting Department</t>
  </si>
  <si>
    <t>CONFIDENTIAL</t>
  </si>
  <si>
    <t>Please insert your company or FOP official details here!\Будь ласка, вкажіть тут офіційні дані своєї компанії або ФОП!</t>
  </si>
  <si>
    <t>Deutsche Gesellschaft für Internationale Zusammenarbeit (GIZ) GmHProject „U-LEAD with Europe: Ukraine – Local Empowerment, Accountability and Development Programme“
Kyiv, Ukraine</t>
  </si>
  <si>
    <t>Offer</t>
  </si>
  <si>
    <t xml:space="preserve">tender id </t>
  </si>
  <si>
    <t>Expert services for capacity development of LSG officials on psychological resilience and professional endurance</t>
  </si>
  <si>
    <t>MAIN SERVICES</t>
  </si>
  <si>
    <t xml:space="preserve">№ </t>
  </si>
  <si>
    <t>Item description</t>
  </si>
  <si>
    <t>Expert's name</t>
  </si>
  <si>
    <t xml:space="preserve">Quantity   </t>
  </si>
  <si>
    <t>Unit</t>
  </si>
  <si>
    <t>Price per Unit, UAH</t>
  </si>
  <si>
    <t>Amount, UAH</t>
  </si>
  <si>
    <t>Expert 1</t>
  </si>
  <si>
    <t>up to</t>
  </si>
  <si>
    <t>day</t>
  </si>
  <si>
    <t>Expert 2</t>
  </si>
  <si>
    <t>Overnight allowance in country of assignment (Standard room) and travel costs (train/ bus)</t>
  </si>
  <si>
    <t>A fixed budget is earmarked for settling overnight and travel expenses upon proof of evidence</t>
  </si>
  <si>
    <t>service</t>
  </si>
  <si>
    <t>* Всього до сплати має включати всі можливі видатки та вирахування, які сплачує постачальник, включаючи всі прямі та непрямі витрати, податки та збори. Всього не має включати ПДВ. / The price must include all applicable charges to be paid by supplier, including all direct and related expenses, taxes and fees. The price must not include VAT</t>
  </si>
  <si>
    <t>** Податки, збори або інші виплати перед Урядом України, Урядом Федеративної Республіки Німеччини та / або урядами інших країн, повинні бути оплачені консультантом відповідно до отриманої суми та відповідно до чинного законодавства / Taxes, levies or fees to the Government of Ukraine, the Government of the Federal Republic of Germany and/ or to Governments of any other countries shall be paid by the Contractor according to the received amount and in line with the applicable legislation</t>
  </si>
  <si>
    <t>*** Поданням цієї пропозиції учасник підтверджує свою згоду на обробку персональних даних відповідно до положень Загального регламенту ЄС про захист персональних даних (GDPR) та Закону України «Про захист персональних даних» № 2297-VI від 01.06.2010 / By submitting the bid the bidder confirms its acceptance of personal data processing in accordance with the provisions of the EU General Data Protection Regulation (GDPR) and Law of Ukraine “About personal data protection” № 2297-VI dd. 01.06.2010</t>
  </si>
  <si>
    <t>Строки оплати/ Time of payment</t>
  </si>
  <si>
    <t>10</t>
  </si>
  <si>
    <t>р.д. з дати підписання акту виконанних робіт та виставлення рахунку/ working days upon service provision and invoicing</t>
  </si>
  <si>
    <t>Title</t>
  </si>
  <si>
    <t>Signature</t>
  </si>
  <si>
    <t>Name, Last name</t>
  </si>
  <si>
    <t>Date</t>
  </si>
  <si>
    <t>__/__/____</t>
  </si>
  <si>
    <t>Seal</t>
  </si>
  <si>
    <t xml:space="preserve">Поля, виділені сірим, заповнює учасник тендеру! /Grey-coloured sell should be filled in by the supplier. </t>
  </si>
  <si>
    <t>Grid for the technical assessment of bids below the EU threshold</t>
  </si>
  <si>
    <t>Bidder 1 to 5</t>
  </si>
  <si>
    <t>Org. unit</t>
  </si>
  <si>
    <t>Org. unit RegOps</t>
  </si>
  <si>
    <t>Project title</t>
  </si>
  <si>
    <t>Officer responsible for the commission</t>
  </si>
  <si>
    <t>Project title U-LEAD with Europe, Phase III</t>
  </si>
  <si>
    <t>PN</t>
  </si>
  <si>
    <t>23.2122.2-002.30</t>
  </si>
  <si>
    <t>Assessor</t>
  </si>
  <si>
    <t>Contract no.</t>
  </si>
  <si>
    <t>83502140</t>
  </si>
  <si>
    <t>Version</t>
  </si>
  <si>
    <t>Overall assessment</t>
  </si>
  <si>
    <t>(automatically increases to 10,
if entries were made on sheet 'Bidder 6-10')</t>
  </si>
  <si>
    <t>Bidder 1</t>
  </si>
  <si>
    <t xml:space="preserve">Bidder 2
</t>
  </si>
  <si>
    <t xml:space="preserve">Bidder 3
</t>
  </si>
  <si>
    <t>Bidder 4</t>
  </si>
  <si>
    <t>Bidder 5</t>
  </si>
  <si>
    <t>(1)</t>
  </si>
  <si>
    <t>(2)</t>
  </si>
  <si>
    <t>(3)</t>
  </si>
  <si>
    <t>(4)</t>
  </si>
  <si>
    <t>Criterion</t>
  </si>
  <si>
    <t>Weighting</t>
  </si>
  <si>
    <t>Points</t>
  </si>
  <si>
    <t>Assessment</t>
  </si>
  <si>
    <t>in %</t>
  </si>
  <si>
    <t>(max.10)</t>
  </si>
  <si>
    <t>(2)x(3)</t>
  </si>
  <si>
    <t>1</t>
  </si>
  <si>
    <t>Assessment of technical-methodological design</t>
  </si>
  <si>
    <t>1.1</t>
  </si>
  <si>
    <t>Strategy</t>
  </si>
  <si>
    <t>1.1.1</t>
  </si>
  <si>
    <t>Interpretation of the objectives in the ToRs, critical examination of tasks</t>
  </si>
  <si>
    <t>1.1.2</t>
  </si>
  <si>
    <t>Description and justification of the contractor's strategy for delivering the services put out to tender.</t>
  </si>
  <si>
    <t>Interim total 1.1</t>
  </si>
  <si>
    <t>1.2</t>
  </si>
  <si>
    <t>Cooperation</t>
  </si>
  <si>
    <t>1.2.1</t>
  </si>
  <si>
    <t>Presentation and interaction between the relevant actors in the contractor's area of responsibility</t>
  </si>
  <si>
    <t>1.2.2</t>
  </si>
  <si>
    <t>Strategy for establishing cooperation and then cooperating with the relevant actors</t>
  </si>
  <si>
    <t>Interim total 1.2</t>
  </si>
  <si>
    <t>1.3</t>
  </si>
  <si>
    <t>Steering structure</t>
  </si>
  <si>
    <t>1.3.1</t>
  </si>
  <si>
    <t>Approach and procedure for steering the measures with the project partners</t>
  </si>
  <si>
    <t>1.3.2</t>
  </si>
  <si>
    <t>Description of contractor's contribution to results monitoring and the associated challenges</t>
  </si>
  <si>
    <t>Interim total 1.3</t>
  </si>
  <si>
    <t>1.4</t>
  </si>
  <si>
    <t>Processes</t>
  </si>
  <si>
    <t>1.4.1</t>
  </si>
  <si>
    <t>Presentation and explanation of the implementation plan: work steps, milestones, schedule</t>
  </si>
  <si>
    <t>1.4.2</t>
  </si>
  <si>
    <t>Presentation and explanation of the integration of the partner contributions</t>
  </si>
  <si>
    <t>Interim total 1.4</t>
  </si>
  <si>
    <t>1.5</t>
  </si>
  <si>
    <t>Learning and innovation</t>
  </si>
  <si>
    <t>1.5.1</t>
  </si>
  <si>
    <t>Contractor's contribution to knowledge management at the partner and at GIZ</t>
  </si>
  <si>
    <t>1.5.2</t>
  </si>
  <si>
    <t>Presentation and explanation of the measures undertaken by the contractor to promote scaling-up effects</t>
  </si>
  <si>
    <t>Interim total 1.5</t>
  </si>
  <si>
    <t>1.6</t>
  </si>
  <si>
    <t>Project management of the contractor</t>
  </si>
  <si>
    <t>1.6.1</t>
  </si>
  <si>
    <t>Approach and procedure for coordination with/in GIZ project</t>
  </si>
  <si>
    <t>1.6.2</t>
  </si>
  <si>
    <t>Personnel assignment plan (who, when, what work steps) incl. explanation and specification of expert months</t>
  </si>
  <si>
    <t>1.6.3</t>
  </si>
  <si>
    <t>Contractor's backstopping strategy (incl. CVs of the technical and administrative backstopper)</t>
  </si>
  <si>
    <t>Interim total 1.6</t>
  </si>
  <si>
    <t>1.7</t>
  </si>
  <si>
    <t>Further requirements</t>
  </si>
  <si>
    <t>Total 1</t>
  </si>
  <si>
    <t>2</t>
  </si>
  <si>
    <t>Assessment of proposed staff</t>
  </si>
  <si>
    <t>2.1</t>
  </si>
  <si>
    <t>Team leader (in accordance with ToR provisions/criteria)</t>
  </si>
  <si>
    <t>2.1.1</t>
  </si>
  <si>
    <t>- Qualifications</t>
  </si>
  <si>
    <t>2.1.2</t>
  </si>
  <si>
    <t>- Language</t>
  </si>
  <si>
    <t>2.1.3</t>
  </si>
  <si>
    <t>- General professional experience</t>
  </si>
  <si>
    <t>2.1.4</t>
  </si>
  <si>
    <t>- Specific professional experience</t>
  </si>
  <si>
    <t>2.1.5</t>
  </si>
  <si>
    <t>- Leadership/management experience</t>
  </si>
  <si>
    <t>2.1.6</t>
  </si>
  <si>
    <t>- Regional experience</t>
  </si>
  <si>
    <t>2.1.7</t>
  </si>
  <si>
    <t>- Development cooperation experience</t>
  </si>
  <si>
    <t>2.1.8</t>
  </si>
  <si>
    <t>- Other</t>
  </si>
  <si>
    <t>Interim total 2.1</t>
  </si>
  <si>
    <t>2.2</t>
  </si>
  <si>
    <t>Expert 1 (in accordance with ToR provisions/criteria)</t>
  </si>
  <si>
    <t>2.2.1</t>
  </si>
  <si>
    <t>2.2.2</t>
  </si>
  <si>
    <t>2.2.3</t>
  </si>
  <si>
    <t>2.2.4</t>
  </si>
  <si>
    <t>2.2.5</t>
  </si>
  <si>
    <t>2.2.6</t>
  </si>
  <si>
    <t>2.2.7</t>
  </si>
  <si>
    <t>2.2.8</t>
  </si>
  <si>
    <t>Interim total 2.2</t>
  </si>
  <si>
    <t>2.3</t>
  </si>
  <si>
    <t>Expert 2 (in accordance with ToR provisions/criteria)</t>
  </si>
  <si>
    <t>2.3.1</t>
  </si>
  <si>
    <t>2.3.2</t>
  </si>
  <si>
    <t>2.3.3</t>
  </si>
  <si>
    <t>2.3.4</t>
  </si>
  <si>
    <t>2.3.5</t>
  </si>
  <si>
    <t>2.3.6</t>
  </si>
  <si>
    <t>2.3.7</t>
  </si>
  <si>
    <t>2.3.8</t>
  </si>
  <si>
    <t>Interim total 2.3</t>
  </si>
  <si>
    <t>2.4</t>
  </si>
  <si>
    <t>Expert 3 (in accordance with ToR provisions/criteria)</t>
  </si>
  <si>
    <t>2.4.1</t>
  </si>
  <si>
    <t>2.4.2</t>
  </si>
  <si>
    <t>2.4.3</t>
  </si>
  <si>
    <t>2.4.4</t>
  </si>
  <si>
    <t>2.4.5</t>
  </si>
  <si>
    <t>2.4.6</t>
  </si>
  <si>
    <t>2.4.7</t>
  </si>
  <si>
    <t>2.4.8</t>
  </si>
  <si>
    <t>Interim total 2.4</t>
  </si>
  <si>
    <t>2.5</t>
  </si>
  <si>
    <t>Expert 4 (in accordance with ToR provisions/criteria)</t>
  </si>
  <si>
    <t>2.5.1</t>
  </si>
  <si>
    <t>2.5.2</t>
  </si>
  <si>
    <t>2.5.3</t>
  </si>
  <si>
    <t>2.5.4</t>
  </si>
  <si>
    <t>2.5.5</t>
  </si>
  <si>
    <t>2.5.6</t>
  </si>
  <si>
    <t>2.5.7</t>
  </si>
  <si>
    <t>2.5.8</t>
  </si>
  <si>
    <t>Interim total 2.5</t>
  </si>
  <si>
    <t>2.6</t>
  </si>
  <si>
    <t>Short-term expert pool 1 (in accordance with ToR provisions/criteria)</t>
  </si>
  <si>
    <t>2.6.1</t>
  </si>
  <si>
    <t>2.6.2</t>
  </si>
  <si>
    <t>2.6.3</t>
  </si>
  <si>
    <t>2.6.4</t>
  </si>
  <si>
    <t>2.6.5</t>
  </si>
  <si>
    <t>2.6.6</t>
  </si>
  <si>
    <t>2.6.7</t>
  </si>
  <si>
    <t>Interim total 2.6</t>
  </si>
  <si>
    <t>2.7</t>
  </si>
  <si>
    <t>Short-term expert pool 2 (in accordance with ToR provisions/criteria)</t>
  </si>
  <si>
    <t>2.7.1</t>
  </si>
  <si>
    <t>2.7.2</t>
  </si>
  <si>
    <t>2.7.3</t>
  </si>
  <si>
    <t>2.7.4</t>
  </si>
  <si>
    <t>2.7.5</t>
  </si>
  <si>
    <t>2.7.6</t>
  </si>
  <si>
    <t>2.7.7</t>
  </si>
  <si>
    <t>Interim total 2.7</t>
  </si>
  <si>
    <t>2.8</t>
  </si>
  <si>
    <t>Assessment of proposed personnel for non-specified positions (provided permissible under ToRs)</t>
  </si>
  <si>
    <t>2.8.1</t>
  </si>
  <si>
    <t>Composition and sufficient assignment duration of the team in order to perform the tasks specified in the schedule and personnel assignment plan</t>
  </si>
  <si>
    <t>2.8.2</t>
  </si>
  <si>
    <t>Qualifications and sufficient assignment duration of the team (professional experience and other specific experience) in order to process theme 1</t>
  </si>
  <si>
    <t>2.8.3</t>
  </si>
  <si>
    <t>Qualifications and sufficient assignment duration of the team (professional experience and other specific experience) in order to process theme 2</t>
  </si>
  <si>
    <t>Interim total 2.8</t>
  </si>
  <si>
    <t>Total 2</t>
  </si>
  <si>
    <t>Overall total 1 + 2</t>
  </si>
  <si>
    <t>Assessment in %</t>
  </si>
  <si>
    <t>Ranking</t>
  </si>
  <si>
    <t>I hereby declare that I completed this assessment independently, to the best of my knowledge and in good faith. I will treat the information confidentially and will not pass on any details of the ongoing assessment procedure.</t>
  </si>
  <si>
    <t>Date, signature</t>
  </si>
  <si>
    <t>Assessment grid for checking the eligibility of candidates/tenderers (all procedures)</t>
  </si>
  <si>
    <t>CandidateTenderer 1-5</t>
  </si>
  <si>
    <t xml:space="preserve"> (increases automatically if entries are made on the following pages)</t>
  </si>
  <si>
    <t>U-LEAD with Europe, Phase III</t>
  </si>
  <si>
    <t>Processing number:</t>
  </si>
  <si>
    <t>Commercial assessor</t>
  </si>
  <si>
    <t>Service tendered:</t>
  </si>
  <si>
    <t>Transaction number:</t>
  </si>
  <si>
    <t>Technical assessor</t>
  </si>
  <si>
    <t>Candidate/tenderer 1</t>
  </si>
  <si>
    <t>Candidate/tenderer 2</t>
  </si>
  <si>
    <t>Candidate/tenderer 3</t>
  </si>
  <si>
    <t>Candidate/tenderer 4</t>
  </si>
  <si>
    <t>Candidate/tenderer 5</t>
  </si>
  <si>
    <t>A. General information (all procedures)</t>
  </si>
  <si>
    <t>I. Commercial eligibility assessment</t>
  </si>
  <si>
    <t>Mandatory grounds for exclusion as per section 123 GWB</t>
  </si>
  <si>
    <t>Optional grounds for exclusion as per section 124 para. 1 GWB</t>
  </si>
  <si>
    <t>Optional grounds for exclusion as per section 124 para. 2 GWB</t>
  </si>
  <si>
    <t>Optional grounds for exclusion as per section 22 LkSG</t>
  </si>
  <si>
    <t>Information: Evidence of commercial register entry</t>
  </si>
  <si>
    <t xml:space="preserve">In case of candidate/tenderer consortium: Declaration by candidate/tenderer consortium </t>
  </si>
  <si>
    <t>Average annual turnover for the last three financial years (last-but-four financial year can be included in case of tenders held within six months of end of last financial year).</t>
  </si>
  <si>
    <t>At least:</t>
  </si>
  <si>
    <t xml:space="preserve"> EUR (net)</t>
  </si>
  <si>
    <t>Average number of employees and managers for the past three calendar years</t>
  </si>
  <si>
    <t>persons</t>
  </si>
  <si>
    <t>Result</t>
  </si>
  <si>
    <t>II. Technical eligibility assessment</t>
  </si>
  <si>
    <t>The technical assessment is only based on reference projects with a minimum commission value of:</t>
  </si>
  <si>
    <t>10.303,00</t>
  </si>
  <si>
    <t>At least</t>
  </si>
  <si>
    <t>development and delivery of training activities for LSG officials or similar target group</t>
  </si>
  <si>
    <t xml:space="preserve">and at least </t>
  </si>
  <si>
    <t>in the field of development and delivery of training activities for LSG officials or similar target groups</t>
  </si>
  <si>
    <t>In the last 36 months (deadline: date of publication of invitation to tender).</t>
  </si>
  <si>
    <t>Overall result, commercial and technical</t>
  </si>
  <si>
    <t>B. Ranking (in addition for calls for competitive tender with a limited number of candidates)</t>
  </si>
  <si>
    <t xml:space="preserve">III. Weighted criteria </t>
  </si>
  <si>
    <t>Critereon</t>
  </si>
  <si>
    <t>Score</t>
  </si>
  <si>
    <t>(2)x(5)</t>
  </si>
  <si>
    <t>(2)x(7)</t>
  </si>
  <si>
    <t>(2)x(9)</t>
  </si>
  <si>
    <t>(2)x(11)</t>
  </si>
  <si>
    <t>1. Technical experience</t>
  </si>
  <si>
    <t xml:space="preserve"> </t>
  </si>
  <si>
    <t>Technical experience (up to five specialist areas, including cross-cutting themes)</t>
  </si>
  <si>
    <t xml:space="preserve"> 1. </t>
  </si>
  <si>
    <t xml:space="preserve"> 2. </t>
  </si>
  <si>
    <t xml:space="preserve"> 3. </t>
  </si>
  <si>
    <t xml:space="preserve"> 4. </t>
  </si>
  <si>
    <t xml:space="preserve"> 5. </t>
  </si>
  <si>
    <t>Total 1.</t>
  </si>
  <si>
    <t>2. Regional experience</t>
  </si>
  <si>
    <t>Regional experience</t>
  </si>
  <si>
    <t>[please select region/country]</t>
  </si>
  <si>
    <t>3. Experience of development projects (ODA-financed)</t>
  </si>
  <si>
    <t>Experience of development projects (at least 50% ODA-financed)</t>
  </si>
  <si>
    <t>Overall total</t>
  </si>
  <si>
    <t>I hereby declare that I have filled out this assessment independently, to the best of my knowledge and in good faith.</t>
  </si>
  <si>
    <t xml:space="preserve">For the technical assessment: </t>
  </si>
  <si>
    <t>For the commercial assessment:</t>
  </si>
  <si>
    <t>Date, full first and last names, function, OU</t>
  </si>
  <si>
    <t xml:space="preserve">Питання, що надходять найчастіше </t>
  </si>
  <si>
    <t>1) Чи можемо ми взяти участь у тендері, який розміщений на сайті GIZ?</t>
  </si>
  <si>
    <t>Так, це відкритий тендер, тому будь-яка компанія може взяти в ньому участь.</t>
  </si>
  <si>
    <t xml:space="preserve">2)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</si>
  <si>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t>
    </r>
    <r>
      <rPr>
        <sz val="10"/>
        <color rgb="FFFF0000"/>
        <rFont val="Arial"/>
        <family val="2"/>
      </rPr>
      <t>procurement_mlg_ua@giz.de</t>
    </r>
    <r>
      <rPr>
        <sz val="10"/>
        <color theme="1"/>
        <rFont val="Arial"/>
        <family val="2"/>
        <charset val="204"/>
      </rPr>
      <t>). Усі питання протягом 1-2 днів збираються докупи і загальна відповідь відсилається усім учасникам тендеру.</t>
    </r>
  </si>
  <si>
    <t>3) Як і куди надсилати тендерну документацію?</t>
  </si>
  <si>
    <r>
      <t xml:space="preserve">Пропозиції мають бути надіслані виключно на електронну адресу </t>
    </r>
    <r>
      <rPr>
        <sz val="10"/>
        <color rgb="FFFF0000"/>
        <rFont val="Arial"/>
        <family val="2"/>
      </rPr>
      <t>ua_ulead_quotation@giz.de</t>
    </r>
    <r>
      <rPr>
        <sz val="10"/>
        <color theme="1"/>
        <rFont val="Arial"/>
        <family val="2"/>
        <charset val="204"/>
      </rPr>
      <t xml:space="preserve">, зазначивши у темі листа "Пропозиція до  тендеру №_______, назва компанії, код ЄДРПОУ". Будь ласка, враховуйте, що документація, яка надійшла з запізненням не буде прийнята до розгляду. </t>
    </r>
  </si>
  <si>
    <t>4)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</si>
  <si>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</si>
  <si>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5)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</si>
  <si>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</si>
  <si>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6) На Ваш запит підходить декілька пропозицій. Яку мені пропонувати - дешевшу чи дорожчу?</t>
  </si>
  <si>
    <t>Якщо не вказано інше - критерієм вибору буде найнижча ціна, звичайно, за умови технічної відповідності до специфікації.</t>
  </si>
  <si>
    <t>7) На Ваш запит підходить декілька пропозицій, які відрізняються кольором/ матеріалом/ виробником. Що пропонувати?</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</si>
  <si>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</si>
  <si>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8) Чи можливо надати альтернативну пропозицію?</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</si>
  <si>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</si>
  <si>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9) Як довідатись про результати тендеру?</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</si>
  <si>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</si>
  <si>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t>10) Мене не влаштовують умови оплати. Чи я можу запропонувати інші умови?</t>
  </si>
  <si>
    <t xml:space="preserve">GIZ працює на умовах 100% постоплати. Підписаний обома сторонами договір є достатньою підставою для виникнення зобов'язань, тому додаткова передплата не передбачена. </t>
  </si>
  <si>
    <t>11) Я платник ПДВ, а GIZ запитує пропозицію без ПДВ. Де я можу дізнатися більше про це?</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</si>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</sst>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dd\.mm\.yyyy;@"/>
    <numFmt numFmtId="165" formatCode="0.0"/>
    <numFmt numFmtId="166" formatCode="General;;"/>
    <numFmt numFmtId="167" formatCode="0.00;;"/>
    <numFmt numFmtId="168" formatCode="&quot;(&quot;0&quot;)&quot;"/>
  </numFmts>
  <fonts count="69">
    <font>
      <sz val="11"/>
      <color theme="1"/>
      <name val="Aptos Narrow"/>
      <family val="2"/>
      <scheme val="minor"/>
    </font>
    <font>
      <sz val="11"/>
      <color theme="1"/>
      <name val="Aptos Narrow"/>
      <family val="2"/>
      <charset val="204"/>
      <scheme val="minor"/>
    </font>
    <font>
      <sz val="10"/>
      <color theme="1"/>
      <name val="Arial"/>
      <family val="2"/>
      <charset val="204"/>
    </font>
    <font>
      <sz val="11"/>
      <color theme="1"/>
      <name val="Arial"/>
      <family val="2"/>
      <charset val="204"/>
    </font>
    <font>
      <b/>
      <sz val="12"/>
      <name val="Arial"/>
      <family val="2"/>
      <charset val="204"/>
    </font>
    <font>
      <b/>
      <sz val="14"/>
      <color theme="1"/>
      <name val="Arial"/>
      <family val="2"/>
      <charset val="204"/>
    </font>
    <font>
      <b/>
      <sz val="12"/>
      <color theme="1"/>
      <name val="Arial"/>
      <family val="2"/>
      <charset val="204"/>
    </font>
    <font>
      <i/>
      <sz val="12"/>
      <color theme="1"/>
      <name val="Arial"/>
      <family val="2"/>
    </font>
    <font>
      <sz val="12"/>
      <color theme="1"/>
      <name val="Arial"/>
      <family val="2"/>
      <charset val="204"/>
    </font>
    <font>
      <sz val="12"/>
      <color theme="1"/>
      <name val="Aptos Narrow"/>
      <family val="2"/>
      <scheme val="minor"/>
    </font>
    <font>
      <sz val="10"/>
      <name val="Arial"/>
      <family val="2"/>
      <charset val="204"/>
    </font>
    <font>
      <b/>
      <u/>
      <sz val="12"/>
      <name val="Arial"/>
      <family val="2"/>
      <charset val="204"/>
    </font>
    <font>
      <sz val="9"/>
      <color rgb="FF0070C0"/>
      <name val="Arial"/>
      <family val="2"/>
      <charset val="204"/>
    </font>
    <font>
      <b/>
      <sz val="10"/>
      <color theme="1"/>
      <name val="Arial"/>
      <family val="2"/>
      <charset val="204"/>
    </font>
    <font>
      <sz val="14"/>
      <color rgb="FF0070C0"/>
      <name val="Arial"/>
      <family val="2"/>
      <charset val="204"/>
    </font>
    <font>
      <sz val="11"/>
      <color theme="1"/>
      <name val="Aptos Narrow"/>
      <family val="2"/>
      <scheme val="minor"/>
    </font>
    <font>
      <b/>
      <sz val="11"/>
      <color theme="1"/>
      <name val="Aptos Narrow"/>
      <family val="2"/>
      <charset val="204"/>
      <scheme val="minor"/>
    </font>
    <font>
      <b/>
      <sz val="14"/>
      <color theme="1"/>
      <name val="Arial"/>
      <family val="2"/>
    </font>
    <font>
      <b/>
      <sz val="9"/>
      <color rgb="FF000000"/>
      <name val="Arial"/>
      <family val="2"/>
      <charset val="204"/>
    </font>
    <font>
      <sz val="9"/>
      <color rgb="FF000000"/>
      <name val="Arial"/>
      <family val="2"/>
      <charset val="204"/>
    </font>
    <font>
      <sz val="9"/>
      <color theme="1"/>
      <name val="Aptos Narrow"/>
      <family val="2"/>
      <charset val="204"/>
      <scheme val="minor"/>
    </font>
    <font>
      <sz val="9"/>
      <color rgb="FF000000"/>
      <name val="Arial"/>
      <family val="2"/>
    </font>
    <font>
      <sz val="10"/>
      <color rgb="FF000000"/>
      <name val="Arial"/>
      <family val="2"/>
    </font>
    <font>
      <b/>
      <u/>
      <sz val="10"/>
      <color rgb="FF000000"/>
      <name val="Arial"/>
      <family val="2"/>
    </font>
    <font>
      <sz val="10"/>
      <color rgb="FF000000"/>
      <name val="Arial"/>
      <family val="2"/>
      <charset val="204"/>
    </font>
    <font>
      <b/>
      <sz val="10"/>
      <name val="Arial"/>
      <family val="2"/>
      <charset val="204"/>
    </font>
    <font>
      <b/>
      <u/>
      <sz val="10"/>
      <color rgb="FF000000"/>
      <name val="Arial"/>
      <family val="2"/>
      <charset val="204"/>
    </font>
    <font>
      <b/>
      <sz val="10"/>
      <color rgb="FFFF0000"/>
      <name val="Arial"/>
      <family val="2"/>
    </font>
    <font>
      <b/>
      <sz val="10"/>
      <color rgb="FF000000"/>
      <name val="Arial"/>
      <family val="2"/>
    </font>
    <font>
      <sz val="10"/>
      <color rgb="FF00B0F0"/>
      <name val="Arial"/>
      <family val="2"/>
    </font>
    <font>
      <sz val="10"/>
      <color theme="4" tint="-0.249977111117893"/>
      <name val="Arial"/>
      <family val="2"/>
    </font>
    <font>
      <sz val="10"/>
      <color rgb="FF0070C0"/>
      <name val="Arial"/>
      <family val="2"/>
    </font>
    <font>
      <sz val="10"/>
      <color rgb="FFFF0000"/>
      <name val="Arial"/>
      <family val="2"/>
      <charset val="204"/>
    </font>
    <font>
      <u/>
      <sz val="10"/>
      <color theme="1"/>
      <name val="Arial"/>
      <family val="2"/>
      <charset val="204"/>
    </font>
    <font>
      <u/>
      <sz val="11"/>
      <color theme="10"/>
      <name val="Aptos Narrow"/>
      <family val="2"/>
      <charset val="204"/>
      <scheme val="minor"/>
    </font>
    <font>
      <b/>
      <sz val="10"/>
      <color theme="1"/>
      <name val="Arial"/>
      <family val="2"/>
    </font>
    <font>
      <sz val="10"/>
      <name val="Arial"/>
      <family val="2"/>
    </font>
    <font>
      <b/>
      <sz val="8"/>
      <color theme="1"/>
      <name val="Arial"/>
      <family val="2"/>
    </font>
    <font>
      <b/>
      <u/>
      <sz val="10"/>
      <color theme="1"/>
      <name val="Arial"/>
      <family val="2"/>
      <charset val="204"/>
    </font>
    <font>
      <b/>
      <sz val="11"/>
      <color rgb="FFFF0000"/>
      <name val="Arial"/>
      <family val="2"/>
    </font>
    <font>
      <u/>
      <sz val="10"/>
      <color theme="10"/>
      <name val="Arial"/>
      <family val="2"/>
      <charset val="204"/>
    </font>
    <font>
      <u/>
      <sz val="10"/>
      <color rgb="FF0070C0"/>
      <name val="Arial"/>
      <family val="2"/>
      <charset val="204"/>
    </font>
    <font>
      <b/>
      <u/>
      <sz val="10"/>
      <name val="Arial"/>
      <family val="2"/>
    </font>
    <font>
      <u/>
      <sz val="10"/>
      <name val="Arial"/>
      <family val="2"/>
    </font>
    <font>
      <b/>
      <sz val="10"/>
      <name val="Arial"/>
      <family val="2"/>
    </font>
    <font>
      <sz val="10"/>
      <color rgb="FFFF0000"/>
      <name val="Arial"/>
      <family val="2"/>
    </font>
    <font>
      <b/>
      <u/>
      <sz val="12"/>
      <color theme="1"/>
      <name val="Arial"/>
      <family val="2"/>
      <charset val="204"/>
    </font>
    <font>
      <i/>
      <sz val="10"/>
      <color theme="1"/>
      <name val="Arial"/>
      <family val="2"/>
      <charset val="204"/>
    </font>
    <font>
      <i/>
      <sz val="10"/>
      <color rgb="FFFF0000"/>
      <name val="Arial"/>
      <family val="2"/>
      <charset val="204"/>
    </font>
    <font>
      <b/>
      <sz val="12"/>
      <color theme="1"/>
      <name val="Arial"/>
      <family val="2"/>
    </font>
    <font>
      <b/>
      <sz val="12"/>
      <color theme="1"/>
      <name val="Aptos Narrow"/>
      <family val="2"/>
      <charset val="204"/>
      <scheme val="minor"/>
    </font>
    <font>
      <b/>
      <sz val="11"/>
      <color theme="1"/>
      <name val="Arial"/>
      <family val="2"/>
      <charset val="204"/>
    </font>
    <font>
      <sz val="8"/>
      <name val="Arial"/>
    </font>
    <font>
      <b/>
      <sz val="17"/>
      <name val="Arial"/>
      <family val="2"/>
    </font>
    <font>
      <sz val="17"/>
      <name val="Arial"/>
      <family val="2"/>
    </font>
    <font>
      <sz val="6"/>
      <name val="Arial"/>
      <family val="2"/>
    </font>
    <font>
      <sz val="22"/>
      <color rgb="FF808080"/>
      <name val="Arial"/>
      <family val="2"/>
    </font>
    <font>
      <sz val="8"/>
      <name val="Arial"/>
      <family val="2"/>
    </font>
    <font>
      <b/>
      <sz val="8"/>
      <name val="Arial"/>
      <family val="2"/>
    </font>
    <font>
      <i/>
      <sz val="11"/>
      <color rgb="FF7F7F7F"/>
      <name val="Aptos Narrow"/>
      <family val="2"/>
      <scheme val="minor"/>
    </font>
    <font>
      <i/>
      <sz val="8"/>
      <color rgb="FF7F7F7F"/>
      <name val="Aptos Narrow"/>
      <family val="2"/>
      <scheme val="minor"/>
    </font>
    <font>
      <sz val="8"/>
      <name val="Univers (WN)"/>
    </font>
    <font>
      <b/>
      <sz val="17"/>
      <color theme="1"/>
      <name val="Arial"/>
      <family val="2"/>
    </font>
    <font>
      <sz val="11"/>
      <name val="Arial"/>
      <family val="2"/>
    </font>
    <font>
      <i/>
      <sz val="10"/>
      <color rgb="FF7F7F7F"/>
      <name val="Aptos Narrow"/>
      <family val="2"/>
      <scheme val="minor"/>
    </font>
    <font>
      <sz val="8"/>
      <color theme="1"/>
      <name val="Arial"/>
      <family val="2"/>
    </font>
    <font>
      <b/>
      <sz val="8"/>
      <color rgb="FFC00000"/>
      <name val="Arial"/>
      <family val="2"/>
    </font>
    <font>
      <sz val="8"/>
      <color rgb="FFC00000"/>
      <name val="Arial"/>
      <family val="2"/>
    </font>
    <font>
      <sz val="9"/>
      <color indexed="81"/>
      <name val="Tahoma"/>
      <family val="2"/>
    </font>
  </fonts>
  <fills count="13">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5" tint="0.59999389629810485"/>
        <bgColor indexed="64"/>
      </patternFill>
    </fill>
    <fill>
      <patternFill patternType="solid">
        <fgColor rgb="FFFFCC66"/>
        <bgColor indexed="64"/>
      </patternFill>
    </fill>
    <fill>
      <patternFill patternType="solid">
        <fgColor rgb="FFFFFFCC"/>
        <bgColor indexed="64"/>
      </patternFill>
    </fill>
    <fill>
      <patternFill patternType="solid">
        <fgColor indexed="47"/>
        <bgColor indexed="64"/>
      </patternFill>
    </fill>
    <fill>
      <patternFill patternType="solid">
        <fgColor indexed="65"/>
        <bgColor indexed="64"/>
      </patternFill>
    </fill>
    <fill>
      <patternFill patternType="lightGray"/>
    </fill>
    <fill>
      <patternFill patternType="solid">
        <fgColor indexed="26"/>
        <bgColor indexed="64"/>
      </patternFill>
    </fill>
    <fill>
      <patternFill patternType="solid">
        <fgColor theme="0" tint="-0.14999847407452621"/>
        <bgColor indexed="64"/>
      </patternFill>
    </fill>
    <fill>
      <patternFill patternType="solid">
        <fgColor theme="0" tint="-4.9989318521683403E-2"/>
        <bgColor indexed="64"/>
      </patternFill>
    </fill>
  </fills>
  <borders count="12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bottom style="thin">
        <color auto="1"/>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style="thin">
        <color indexed="64"/>
      </top>
      <bottom style="medium">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top/>
      <bottom style="thin">
        <color auto="1"/>
      </bottom>
      <diagonal/>
    </border>
    <border>
      <left/>
      <right style="thin">
        <color indexed="64"/>
      </right>
      <top/>
      <bottom style="thin">
        <color indexed="64"/>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hair">
        <color auto="1"/>
      </right>
      <top/>
      <bottom/>
      <diagonal/>
    </border>
    <border>
      <left style="thin">
        <color auto="1"/>
      </left>
      <right style="hair">
        <color auto="1"/>
      </right>
      <top/>
      <bottom style="thin">
        <color auto="1"/>
      </bottom>
      <diagonal/>
    </border>
    <border>
      <left/>
      <right style="thin">
        <color auto="1"/>
      </right>
      <top style="thin">
        <color auto="1"/>
      </top>
      <bottom style="thin">
        <color theme="0" tint="-0.499984740745262"/>
      </bottom>
      <diagonal/>
    </border>
    <border>
      <left style="thin">
        <color auto="1"/>
      </left>
      <right/>
      <top style="thin">
        <color auto="1"/>
      </top>
      <bottom style="thin">
        <color theme="0" tint="-0.499984740745262"/>
      </bottom>
      <diagonal/>
    </border>
    <border>
      <left style="thin">
        <color auto="1"/>
      </left>
      <right style="thin">
        <color auto="1"/>
      </right>
      <top style="thin">
        <color auto="1"/>
      </top>
      <bottom style="thin">
        <color theme="0" tint="-0.499984740745262"/>
      </bottom>
      <diagonal/>
    </border>
    <border>
      <left style="thin">
        <color auto="1"/>
      </left>
      <right style="hair">
        <color auto="1"/>
      </right>
      <top style="thin">
        <color auto="1"/>
      </top>
      <bottom style="thin">
        <color theme="0" tint="-0.499984740745262"/>
      </bottom>
      <diagonal/>
    </border>
    <border>
      <left style="hair">
        <color auto="1"/>
      </left>
      <right style="thin">
        <color auto="1"/>
      </right>
      <top style="thin">
        <color auto="1"/>
      </top>
      <bottom style="thin">
        <color theme="0" tint="-0.499984740745262"/>
      </bottom>
      <diagonal/>
    </border>
    <border>
      <left style="hair">
        <color auto="1"/>
      </left>
      <right/>
      <top style="thin">
        <color auto="1"/>
      </top>
      <bottom style="thin">
        <color theme="0" tint="-0.499984740745262"/>
      </bottom>
      <diagonal/>
    </border>
    <border>
      <left/>
      <right style="thin">
        <color auto="1"/>
      </right>
      <top style="thin">
        <color theme="0" tint="-0.499984740745262"/>
      </top>
      <bottom style="thin">
        <color theme="0" tint="-0.499984740745262"/>
      </bottom>
      <diagonal/>
    </border>
    <border>
      <left style="thin">
        <color auto="1"/>
      </left>
      <right/>
      <top style="thin">
        <color theme="0" tint="-0.499984740745262"/>
      </top>
      <bottom style="thin">
        <color theme="0" tint="-0.499984740745262"/>
      </bottom>
      <diagonal/>
    </border>
    <border>
      <left style="thin">
        <color auto="1"/>
      </left>
      <right style="thin">
        <color auto="1"/>
      </right>
      <top style="thin">
        <color theme="0" tint="-0.499984740745262"/>
      </top>
      <bottom style="thin">
        <color theme="0" tint="-0.499984740745262"/>
      </bottom>
      <diagonal/>
    </border>
    <border>
      <left style="thin">
        <color auto="1"/>
      </left>
      <right style="hair">
        <color auto="1"/>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auto="1"/>
      </right>
      <top style="thin">
        <color theme="0" tint="-0.499984740745262"/>
      </top>
      <bottom/>
      <diagonal/>
    </border>
    <border>
      <left style="thin">
        <color auto="1"/>
      </left>
      <right/>
      <top style="thin">
        <color theme="0" tint="-0.499984740745262"/>
      </top>
      <bottom style="thin">
        <color auto="1"/>
      </bottom>
      <diagonal/>
    </border>
    <border>
      <left/>
      <right style="thin">
        <color auto="1"/>
      </right>
      <top style="thin">
        <color theme="0" tint="-0.499984740745262"/>
      </top>
      <bottom style="thin">
        <color auto="1"/>
      </bottom>
      <diagonal/>
    </border>
    <border>
      <left style="thin">
        <color auto="1"/>
      </left>
      <right style="thin">
        <color auto="1"/>
      </right>
      <top style="thin">
        <color theme="0" tint="-0.499984740745262"/>
      </top>
      <bottom/>
      <diagonal/>
    </border>
    <border>
      <left style="thin">
        <color auto="1"/>
      </left>
      <right style="hair">
        <color auto="1"/>
      </right>
      <top style="thin">
        <color theme="0" tint="-0.499984740745262"/>
      </top>
      <bottom/>
      <diagonal/>
    </border>
    <border>
      <left/>
      <right/>
      <top style="thin">
        <color theme="0" tint="-0.499984740745262"/>
      </top>
      <bottom/>
      <diagonal/>
    </border>
    <border>
      <left style="thin">
        <color auto="1"/>
      </left>
      <right style="hair">
        <color auto="1"/>
      </right>
      <top style="thin">
        <color auto="1"/>
      </top>
      <bottom style="thin">
        <color auto="1"/>
      </bottom>
      <diagonal/>
    </border>
    <border>
      <left/>
      <right/>
      <top style="thin">
        <color auto="1"/>
      </top>
      <bottom style="thin">
        <color theme="0" tint="-0.499984740745262"/>
      </bottom>
      <diagonal/>
    </border>
    <border>
      <left/>
      <right style="thin">
        <color rgb="FF808080"/>
      </right>
      <top/>
      <bottom/>
      <diagonal/>
    </border>
    <border>
      <left style="thin">
        <color rgb="FF808080"/>
      </left>
      <right/>
      <top style="thin">
        <color indexed="64"/>
      </top>
      <bottom style="thin">
        <color rgb="FF808080"/>
      </bottom>
      <diagonal/>
    </border>
    <border>
      <left/>
      <right style="thin">
        <color rgb="FF808080"/>
      </right>
      <top style="thin">
        <color indexed="64"/>
      </top>
      <bottom style="thin">
        <color rgb="FF808080"/>
      </bottom>
      <diagonal/>
    </border>
    <border>
      <left/>
      <right/>
      <top/>
      <bottom style="thin">
        <color rgb="FF808080"/>
      </bottom>
      <diagonal/>
    </border>
    <border>
      <left/>
      <right/>
      <top style="thin">
        <color rgb="FF808080"/>
      </top>
      <bottom style="thin">
        <color rgb="FF808080"/>
      </bottom>
      <diagonal/>
    </border>
    <border>
      <left style="thin">
        <color indexed="23"/>
      </left>
      <right/>
      <top style="thin">
        <color rgb="FF808080"/>
      </top>
      <bottom style="thin">
        <color rgb="FF808080"/>
      </bottom>
      <diagonal/>
    </border>
    <border>
      <left/>
      <right style="thin">
        <color indexed="23"/>
      </right>
      <top style="thin">
        <color rgb="FF808080"/>
      </top>
      <bottom style="thin">
        <color rgb="FF808080"/>
      </bottom>
      <diagonal/>
    </border>
    <border>
      <left/>
      <right/>
      <top style="thin">
        <color rgb="FF808080"/>
      </top>
      <bottom style="hair">
        <color rgb="FF808080"/>
      </bottom>
      <diagonal/>
    </border>
    <border>
      <left/>
      <right/>
      <top/>
      <bottom style="hair">
        <color rgb="FF808080"/>
      </bottom>
      <diagonal/>
    </border>
    <border>
      <left style="thin">
        <color indexed="23"/>
      </left>
      <right/>
      <top style="thin">
        <color rgb="FF808080"/>
      </top>
      <bottom style="hair">
        <color rgb="FF808080"/>
      </bottom>
      <diagonal/>
    </border>
    <border>
      <left/>
      <right style="thin">
        <color indexed="23"/>
      </right>
      <top style="thin">
        <color rgb="FF808080"/>
      </top>
      <bottom style="hair">
        <color rgb="FF808080"/>
      </bottom>
      <diagonal/>
    </border>
    <border>
      <left/>
      <right/>
      <top style="hair">
        <color rgb="FF808080"/>
      </top>
      <bottom style="hair">
        <color rgb="FF808080"/>
      </bottom>
      <diagonal/>
    </border>
    <border>
      <left style="thin">
        <color indexed="23"/>
      </left>
      <right/>
      <top style="hair">
        <color rgb="FF808080"/>
      </top>
      <bottom style="hair">
        <color rgb="FF808080"/>
      </bottom>
      <diagonal/>
    </border>
    <border>
      <left/>
      <right style="thin">
        <color indexed="23"/>
      </right>
      <top style="hair">
        <color rgb="FF808080"/>
      </top>
      <bottom style="hair">
        <color rgb="FF808080"/>
      </bottom>
      <diagonal/>
    </border>
    <border>
      <left/>
      <right/>
      <top style="hair">
        <color rgb="FF808080"/>
      </top>
      <bottom style="hair">
        <color rgb="FF969696"/>
      </bottom>
      <diagonal/>
    </border>
    <border>
      <left/>
      <right/>
      <top style="hair">
        <color rgb="FF808080"/>
      </top>
      <bottom style="thin">
        <color rgb="FF808080"/>
      </bottom>
      <diagonal/>
    </border>
    <border>
      <left/>
      <right/>
      <top style="hair">
        <color rgb="FF969696"/>
      </top>
      <bottom style="thin">
        <color rgb="FF969696"/>
      </bottom>
      <diagonal/>
    </border>
    <border>
      <left/>
      <right/>
      <top style="thin">
        <color rgb="FF969696"/>
      </top>
      <bottom style="thin">
        <color rgb="FF808080"/>
      </bottom>
      <diagonal/>
    </border>
    <border>
      <left/>
      <right style="thin">
        <color indexed="23"/>
      </right>
      <top/>
      <bottom/>
      <diagonal/>
    </border>
    <border>
      <left style="thin">
        <color indexed="23"/>
      </left>
      <right/>
      <top style="hair">
        <color rgb="FF808080"/>
      </top>
      <bottom style="thin">
        <color rgb="FF808080"/>
      </bottom>
      <diagonal/>
    </border>
    <border>
      <left/>
      <right style="thin">
        <color indexed="23"/>
      </right>
      <top style="hair">
        <color rgb="FF808080"/>
      </top>
      <bottom style="thin">
        <color rgb="FF808080"/>
      </bottom>
      <diagonal/>
    </border>
    <border>
      <left/>
      <right/>
      <top style="thin">
        <color rgb="FF808080"/>
      </top>
      <bottom/>
      <diagonal/>
    </border>
    <border>
      <left/>
      <right/>
      <top style="thin">
        <color rgb="FF969696"/>
      </top>
      <bottom style="thin">
        <color rgb="FF969696"/>
      </bottom>
      <diagonal/>
    </border>
    <border>
      <left/>
      <right/>
      <top style="thin">
        <color rgb="FF969696"/>
      </top>
      <bottom/>
      <diagonal/>
    </border>
    <border>
      <left/>
      <right style="thin">
        <color indexed="23"/>
      </right>
      <top style="thin">
        <color rgb="FF808080"/>
      </top>
      <bottom/>
      <diagonal/>
    </border>
    <border>
      <left style="thin">
        <color indexed="23"/>
      </left>
      <right/>
      <top style="hair">
        <color rgb="FF808080"/>
      </top>
      <bottom/>
      <diagonal/>
    </border>
    <border>
      <left/>
      <right style="thin">
        <color indexed="23"/>
      </right>
      <top style="hair">
        <color rgb="FF808080"/>
      </top>
      <bottom/>
      <diagonal/>
    </border>
    <border>
      <left/>
      <right/>
      <top/>
      <bottom style="thin">
        <color rgb="FF969696"/>
      </bottom>
      <diagonal/>
    </border>
    <border>
      <left/>
      <right style="thin">
        <color indexed="23"/>
      </right>
      <top/>
      <bottom style="thin">
        <color rgb="FF969696"/>
      </bottom>
      <diagonal/>
    </border>
    <border>
      <left style="thin">
        <color indexed="23"/>
      </left>
      <right/>
      <top/>
      <bottom style="hair">
        <color rgb="FF808080"/>
      </bottom>
      <diagonal/>
    </border>
    <border>
      <left/>
      <right style="thin">
        <color indexed="23"/>
      </right>
      <top/>
      <bottom style="hair">
        <color rgb="FF808080"/>
      </bottom>
      <diagonal/>
    </border>
    <border>
      <left/>
      <right style="thin">
        <color indexed="23"/>
      </right>
      <top style="thin">
        <color rgb="FF969696"/>
      </top>
      <bottom style="thin">
        <color rgb="FF808080"/>
      </bottom>
      <diagonal/>
    </border>
    <border>
      <left/>
      <right/>
      <top style="thin">
        <color rgb="FF808080"/>
      </top>
      <bottom style="medium">
        <color rgb="FF808080"/>
      </bottom>
      <diagonal/>
    </border>
    <border>
      <left/>
      <right style="thin">
        <color indexed="23"/>
      </right>
      <top style="thin">
        <color rgb="FF808080"/>
      </top>
      <bottom style="medium">
        <color rgb="FF808080"/>
      </bottom>
      <diagonal/>
    </border>
    <border>
      <left style="thin">
        <color indexed="23"/>
      </left>
      <right/>
      <top style="thin">
        <color rgb="FF808080"/>
      </top>
      <bottom style="medium">
        <color rgb="FF808080"/>
      </bottom>
      <diagonal/>
    </border>
    <border>
      <left/>
      <right style="thin">
        <color indexed="23"/>
      </right>
      <top/>
      <bottom style="thin">
        <color rgb="FF808080"/>
      </bottom>
      <diagonal/>
    </border>
    <border>
      <left style="thin">
        <color indexed="23"/>
      </left>
      <right/>
      <top style="medium">
        <color rgb="FF808080"/>
      </top>
      <bottom style="thin">
        <color rgb="FF808080"/>
      </bottom>
      <diagonal/>
    </border>
    <border>
      <left/>
      <right style="thin">
        <color indexed="23"/>
      </right>
      <top style="medium">
        <color rgb="FF808080"/>
      </top>
      <bottom style="thin">
        <color rgb="FF808080"/>
      </bottom>
      <diagonal/>
    </border>
    <border>
      <left/>
      <right style="thin">
        <color indexed="64"/>
      </right>
      <top style="medium">
        <color rgb="FF808080"/>
      </top>
      <bottom style="thin">
        <color rgb="FF808080"/>
      </bottom>
      <diagonal/>
    </border>
    <border>
      <left style="thin">
        <color indexed="23"/>
      </left>
      <right style="thin">
        <color indexed="23"/>
      </right>
      <top style="thin">
        <color rgb="FF808080"/>
      </top>
      <bottom style="thin">
        <color rgb="FF808080"/>
      </bottom>
      <diagonal/>
    </border>
    <border>
      <left/>
      <right style="thin">
        <color indexed="64"/>
      </right>
      <top style="thin">
        <color rgb="FF808080"/>
      </top>
      <bottom style="thin">
        <color rgb="FF808080"/>
      </bottom>
      <diagonal/>
    </border>
    <border>
      <left/>
      <right style="thin">
        <color rgb="FF808080"/>
      </right>
      <top style="thin">
        <color rgb="FF808080"/>
      </top>
      <bottom/>
      <diagonal/>
    </border>
    <border>
      <left style="thin">
        <color rgb="FF808080"/>
      </left>
      <right style="thin">
        <color indexed="23"/>
      </right>
      <top style="thin">
        <color rgb="FF808080"/>
      </top>
      <bottom/>
      <diagonal/>
    </border>
    <border>
      <left style="thin">
        <color indexed="23"/>
      </left>
      <right style="hair">
        <color indexed="64"/>
      </right>
      <top/>
      <bottom/>
      <diagonal/>
    </border>
    <border>
      <left style="hair">
        <color indexed="64"/>
      </left>
      <right style="thin">
        <color indexed="23"/>
      </right>
      <top/>
      <bottom/>
      <diagonal/>
    </border>
    <border>
      <left/>
      <right style="hair">
        <color indexed="64"/>
      </right>
      <top/>
      <bottom/>
      <diagonal/>
    </border>
    <border>
      <left style="hair">
        <color indexed="64"/>
      </left>
      <right style="thin">
        <color indexed="64"/>
      </right>
      <top/>
      <bottom/>
      <diagonal/>
    </border>
    <border>
      <left style="thin">
        <color rgb="FF808080"/>
      </left>
      <right style="thin">
        <color indexed="23"/>
      </right>
      <top/>
      <bottom/>
      <diagonal/>
    </border>
    <border>
      <left style="thin">
        <color rgb="FF808080"/>
      </left>
      <right style="thin">
        <color indexed="23"/>
      </right>
      <top style="thin">
        <color rgb="FF808080"/>
      </top>
      <bottom style="thin">
        <color rgb="FF808080"/>
      </bottom>
      <diagonal/>
    </border>
    <border>
      <left style="thin">
        <color indexed="23"/>
      </left>
      <right style="hair">
        <color indexed="64"/>
      </right>
      <top style="thin">
        <color rgb="FF808080"/>
      </top>
      <bottom style="thin">
        <color rgb="FF808080"/>
      </bottom>
      <diagonal/>
    </border>
    <border>
      <left style="hair">
        <color indexed="64"/>
      </left>
      <right style="thin">
        <color indexed="23"/>
      </right>
      <top style="thin">
        <color rgb="FF808080"/>
      </top>
      <bottom style="thin">
        <color rgb="FF808080"/>
      </bottom>
      <diagonal/>
    </border>
    <border>
      <left style="thin">
        <color rgb="FF808080"/>
      </left>
      <right style="thin">
        <color indexed="23"/>
      </right>
      <top/>
      <bottom style="hair">
        <color rgb="FF808080"/>
      </bottom>
      <diagonal/>
    </border>
    <border>
      <left style="thin">
        <color indexed="23"/>
      </left>
      <right style="hair">
        <color indexed="64"/>
      </right>
      <top/>
      <bottom style="hair">
        <color rgb="FF808080"/>
      </bottom>
      <diagonal/>
    </border>
    <border>
      <left style="hair">
        <color indexed="64"/>
      </left>
      <right style="thin">
        <color indexed="23"/>
      </right>
      <top/>
      <bottom style="hair">
        <color rgb="FF808080"/>
      </bottom>
      <diagonal/>
    </border>
    <border>
      <left/>
      <right style="thin">
        <color rgb="FF808080"/>
      </right>
      <top style="hair">
        <color rgb="FF808080"/>
      </top>
      <bottom style="hair">
        <color rgb="FF808080"/>
      </bottom>
      <diagonal/>
    </border>
    <border>
      <left style="thin">
        <color rgb="FF808080"/>
      </left>
      <right style="thin">
        <color indexed="23"/>
      </right>
      <top style="hair">
        <color rgb="FF808080"/>
      </top>
      <bottom style="hair">
        <color rgb="FF808080"/>
      </bottom>
      <diagonal/>
    </border>
    <border>
      <left style="thin">
        <color indexed="23"/>
      </left>
      <right style="hair">
        <color indexed="64"/>
      </right>
      <top style="hair">
        <color rgb="FF808080"/>
      </top>
      <bottom style="hair">
        <color rgb="FF808080"/>
      </bottom>
      <diagonal/>
    </border>
    <border>
      <left style="hair">
        <color indexed="64"/>
      </left>
      <right style="thin">
        <color indexed="23"/>
      </right>
      <top style="hair">
        <color rgb="FF808080"/>
      </top>
      <bottom style="hair">
        <color rgb="FF808080"/>
      </bottom>
      <diagonal/>
    </border>
    <border>
      <left/>
      <right style="thin">
        <color rgb="FF808080"/>
      </right>
      <top style="hair">
        <color rgb="FF808080"/>
      </top>
      <bottom style="thin">
        <color rgb="FF808080"/>
      </bottom>
      <diagonal/>
    </border>
    <border>
      <left style="thin">
        <color rgb="FF808080"/>
      </left>
      <right style="thin">
        <color indexed="23"/>
      </right>
      <top style="hair">
        <color rgb="FF808080"/>
      </top>
      <bottom/>
      <diagonal/>
    </border>
    <border>
      <left style="thin">
        <color indexed="23"/>
      </left>
      <right style="hair">
        <color indexed="64"/>
      </right>
      <top style="hair">
        <color rgb="FF808080"/>
      </top>
      <bottom/>
      <diagonal/>
    </border>
    <border>
      <left style="hair">
        <color indexed="64"/>
      </left>
      <right style="thin">
        <color indexed="23"/>
      </right>
      <top style="hair">
        <color rgb="FF808080"/>
      </top>
      <bottom/>
      <diagonal/>
    </border>
    <border>
      <left style="thin">
        <color rgb="FF808080"/>
      </left>
      <right style="thin">
        <color indexed="23"/>
      </right>
      <top/>
      <bottom style="thin">
        <color rgb="FF808080"/>
      </bottom>
      <diagonal/>
    </border>
    <border>
      <left style="thin">
        <color indexed="23"/>
      </left>
      <right style="hair">
        <color indexed="64"/>
      </right>
      <top/>
      <bottom style="thin">
        <color rgb="FF808080"/>
      </bottom>
      <diagonal/>
    </border>
    <border>
      <left style="hair">
        <color indexed="64"/>
      </left>
      <right style="thin">
        <color indexed="23"/>
      </right>
      <top/>
      <bottom style="thin">
        <color rgb="FF808080"/>
      </bottom>
      <diagonal/>
    </border>
    <border>
      <left/>
      <right style="thin">
        <color rgb="FF808080"/>
      </right>
      <top style="thin">
        <color rgb="FF808080"/>
      </top>
      <bottom style="thin">
        <color rgb="FF808080"/>
      </bottom>
      <diagonal/>
    </border>
    <border>
      <left style="thin">
        <color indexed="23"/>
      </left>
      <right style="hair">
        <color indexed="64"/>
      </right>
      <top style="thin">
        <color rgb="FF808080"/>
      </top>
      <bottom/>
      <diagonal/>
    </border>
    <border>
      <left style="hair">
        <color indexed="64"/>
      </left>
      <right style="thin">
        <color indexed="23"/>
      </right>
      <top style="thin">
        <color rgb="FF808080"/>
      </top>
      <bottom/>
      <diagonal/>
    </border>
    <border>
      <left style="thin">
        <color rgb="FF808080"/>
      </left>
      <right style="thin">
        <color indexed="23"/>
      </right>
      <top style="thin">
        <color rgb="FF808080"/>
      </top>
      <bottom style="medium">
        <color rgb="FF808080"/>
      </bottom>
      <diagonal/>
    </border>
    <border>
      <left style="thin">
        <color indexed="23"/>
      </left>
      <right style="hair">
        <color indexed="64"/>
      </right>
      <top style="thin">
        <color rgb="FF808080"/>
      </top>
      <bottom style="medium">
        <color rgb="FF808080"/>
      </bottom>
      <diagonal/>
    </border>
    <border>
      <left style="hair">
        <color indexed="64"/>
      </left>
      <right style="thin">
        <color indexed="23"/>
      </right>
      <top style="thin">
        <color rgb="FF808080"/>
      </top>
      <bottom style="medium">
        <color rgb="FF808080"/>
      </bottom>
      <diagonal/>
    </border>
    <border>
      <left style="thin">
        <color indexed="64"/>
      </left>
      <right/>
      <top/>
      <bottom/>
      <diagonal/>
    </border>
  </borders>
  <cellStyleXfs count="10">
    <xf numFmtId="0" fontId="0" fillId="0" borderId="0"/>
    <xf numFmtId="0" fontId="2" fillId="0" borderId="0"/>
    <xf numFmtId="0" fontId="9" fillId="0" borderId="0"/>
    <xf numFmtId="0" fontId="1" fillId="0" borderId="0"/>
    <xf numFmtId="0" fontId="34" fillId="0" borderId="0" applyNumberFormat="0" applyFill="0" applyBorder="0" applyAlignment="0" applyProtection="0"/>
    <xf numFmtId="0" fontId="15" fillId="0" borderId="0"/>
    <xf numFmtId="0" fontId="52" fillId="0" borderId="0"/>
    <xf numFmtId="0" fontId="59" fillId="0" borderId="0" applyNumberFormat="0" applyFill="0" applyBorder="0" applyAlignment="0" applyProtection="0"/>
    <xf numFmtId="9" fontId="57" fillId="0" borderId="0" applyFont="0" applyFill="0" applyBorder="0" applyAlignment="0" applyProtection="0"/>
    <xf numFmtId="0" fontId="64" fillId="0" borderId="0" applyNumberFormat="0" applyFill="0" applyBorder="0" applyAlignment="0" applyProtection="0"/>
  </cellStyleXfs>
  <cellXfs count="542">
    <xf numFmtId="0" fontId="0" fillId="0" borderId="0" xfId="0"/>
    <xf numFmtId="0" fontId="2" fillId="0" borderId="0" xfId="1" applyAlignment="1">
      <alignment horizontal="center" vertical="center" wrapText="1"/>
    </xf>
    <xf numFmtId="0" fontId="2" fillId="0" borderId="0" xfId="1" applyAlignment="1">
      <alignment wrapText="1"/>
    </xf>
    <xf numFmtId="0" fontId="2" fillId="0" borderId="0" xfId="1"/>
    <xf numFmtId="0" fontId="4" fillId="0" borderId="0" xfId="1" applyFont="1" applyAlignment="1">
      <alignment horizontal="left" vertical="center" wrapText="1"/>
    </xf>
    <xf numFmtId="0" fontId="5" fillId="0" borderId="0" xfId="1" applyFont="1" applyAlignment="1">
      <alignment vertical="center" wrapText="1"/>
    </xf>
    <xf numFmtId="0" fontId="5" fillId="0" borderId="0" xfId="1" applyFont="1" applyAlignment="1">
      <alignment horizontal="center" vertical="center" wrapText="1"/>
    </xf>
    <xf numFmtId="0" fontId="6" fillId="0" borderId="0" xfId="1" applyFont="1" applyAlignment="1">
      <alignment horizontal="center" vertical="center" wrapText="1"/>
    </xf>
    <xf numFmtId="0" fontId="6" fillId="0" borderId="1" xfId="1" applyFont="1" applyBorder="1" applyAlignment="1">
      <alignment horizontal="center" vertical="center" wrapText="1"/>
    </xf>
    <xf numFmtId="2" fontId="8" fillId="0" borderId="0" xfId="1" applyNumberFormat="1" applyFont="1" applyAlignment="1">
      <alignment horizontal="right" vertical="center" wrapText="1"/>
    </xf>
    <xf numFmtId="2" fontId="6" fillId="0" borderId="1" xfId="1" applyNumberFormat="1" applyFont="1" applyBorder="1" applyAlignment="1">
      <alignment horizontal="right" vertical="center" wrapText="1"/>
    </xf>
    <xf numFmtId="0" fontId="8" fillId="0" borderId="0" xfId="1" applyFont="1" applyAlignment="1">
      <alignment horizontal="center" vertical="center" wrapText="1"/>
    </xf>
    <xf numFmtId="0" fontId="8" fillId="0" borderId="0" xfId="0" applyFont="1"/>
    <xf numFmtId="0" fontId="8" fillId="0" borderId="0" xfId="1" applyFont="1" applyAlignment="1">
      <alignment wrapText="1"/>
    </xf>
    <xf numFmtId="0" fontId="8" fillId="0" borderId="0" xfId="0" applyFont="1" applyAlignment="1">
      <alignment horizontal="left" vertical="center"/>
    </xf>
    <xf numFmtId="0" fontId="8" fillId="0" borderId="0" xfId="0" applyFont="1" applyAlignment="1">
      <alignment vertical="center" wrapText="1"/>
    </xf>
    <xf numFmtId="0" fontId="8" fillId="0" borderId="0" xfId="0" applyFont="1" applyAlignment="1">
      <alignment vertical="center"/>
    </xf>
    <xf numFmtId="0" fontId="8" fillId="2" borderId="0" xfId="0" applyFont="1" applyFill="1"/>
    <xf numFmtId="0" fontId="8" fillId="0" borderId="0" xfId="0" applyFont="1" applyAlignment="1">
      <alignment vertical="top" wrapText="1"/>
    </xf>
    <xf numFmtId="0" fontId="8" fillId="0" borderId="0" xfId="0" applyFont="1" applyAlignment="1">
      <alignment wrapText="1"/>
    </xf>
    <xf numFmtId="0" fontId="11" fillId="0" borderId="0" xfId="1" applyFont="1" applyAlignment="1">
      <alignment wrapText="1"/>
    </xf>
    <xf numFmtId="0" fontId="12" fillId="0" borderId="0" xfId="0" applyFont="1" applyAlignment="1">
      <alignment horizontal="left"/>
    </xf>
    <xf numFmtId="2" fontId="6" fillId="0" borderId="0" xfId="1" applyNumberFormat="1" applyFont="1" applyAlignment="1">
      <alignment horizontal="right" vertical="center" wrapText="1"/>
    </xf>
    <xf numFmtId="0" fontId="13" fillId="0" borderId="0" xfId="1" applyFont="1" applyAlignment="1">
      <alignment vertical="center" wrapText="1"/>
    </xf>
    <xf numFmtId="0" fontId="13" fillId="0" borderId="0" xfId="1" applyFont="1" applyAlignment="1">
      <alignment horizontal="right"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2" fillId="0" borderId="0" xfId="0" applyFont="1"/>
    <xf numFmtId="0" fontId="10" fillId="0" borderId="0" xfId="0" applyFont="1" applyAlignment="1">
      <alignment horizontal="left" vertical="center" wrapText="1"/>
    </xf>
    <xf numFmtId="0" fontId="2" fillId="0" borderId="0" xfId="0" applyFont="1" applyAlignment="1">
      <alignment horizontal="center" vertical="top" wrapText="1"/>
    </xf>
    <xf numFmtId="0" fontId="8" fillId="0" borderId="0" xfId="1" applyFont="1"/>
    <xf numFmtId="0" fontId="14" fillId="0" borderId="0" xfId="0" applyFont="1" applyAlignment="1">
      <alignment horizontal="left"/>
    </xf>
    <xf numFmtId="0" fontId="2" fillId="0" borderId="0" xfId="3" applyFont="1"/>
    <xf numFmtId="0" fontId="2" fillId="3" borderId="0" xfId="3" applyFont="1" applyFill="1" applyAlignment="1">
      <alignment vertical="center"/>
    </xf>
    <xf numFmtId="0" fontId="2" fillId="3" borderId="0" xfId="3" applyFont="1" applyFill="1"/>
    <xf numFmtId="0" fontId="2" fillId="3" borderId="0" xfId="3" applyFont="1" applyFill="1" applyAlignment="1">
      <alignment horizontal="left"/>
    </xf>
    <xf numFmtId="0" fontId="2" fillId="3" borderId="0" xfId="3" applyFont="1" applyFill="1" applyAlignment="1">
      <alignment horizontal="center" vertical="top" wrapText="1"/>
    </xf>
    <xf numFmtId="0" fontId="32" fillId="0" borderId="0" xfId="3" applyFont="1"/>
    <xf numFmtId="0" fontId="33" fillId="3" borderId="12" xfId="3" applyFont="1" applyFill="1" applyBorder="1"/>
    <xf numFmtId="0" fontId="2" fillId="3" borderId="13" xfId="3" applyFont="1" applyFill="1" applyBorder="1"/>
    <xf numFmtId="0" fontId="2" fillId="3" borderId="14" xfId="3" applyFont="1" applyFill="1" applyBorder="1"/>
    <xf numFmtId="0" fontId="34" fillId="3" borderId="1" xfId="4" applyFill="1" applyBorder="1"/>
    <xf numFmtId="0" fontId="34" fillId="3" borderId="16" xfId="4" applyFill="1" applyBorder="1"/>
    <xf numFmtId="0" fontId="2" fillId="0" borderId="18" xfId="3" applyFont="1" applyBorder="1"/>
    <xf numFmtId="0" fontId="2" fillId="3" borderId="19" xfId="3" applyFont="1" applyFill="1" applyBorder="1"/>
    <xf numFmtId="0" fontId="2" fillId="0" borderId="18" xfId="3" applyFont="1" applyBorder="1" applyAlignment="1">
      <alignment horizontal="center"/>
    </xf>
    <xf numFmtId="0" fontId="16" fillId="3" borderId="11" xfId="3" applyFont="1" applyFill="1" applyBorder="1"/>
    <xf numFmtId="164" fontId="25" fillId="0" borderId="9" xfId="3" applyNumberFormat="1" applyFont="1" applyBorder="1" applyAlignment="1">
      <alignment horizontal="right"/>
    </xf>
    <xf numFmtId="0" fontId="2" fillId="4" borderId="0" xfId="3" applyFont="1" applyFill="1" applyAlignment="1">
      <alignment vertical="center" wrapText="1"/>
    </xf>
    <xf numFmtId="0" fontId="2" fillId="4" borderId="15" xfId="3" applyFont="1" applyFill="1" applyBorder="1" applyAlignment="1">
      <alignment vertical="center"/>
    </xf>
    <xf numFmtId="0" fontId="2" fillId="4" borderId="0" xfId="3" applyFont="1" applyFill="1" applyAlignment="1">
      <alignment vertical="center"/>
    </xf>
    <xf numFmtId="0" fontId="2" fillId="4" borderId="16" xfId="3" applyFont="1" applyFill="1" applyBorder="1" applyAlignment="1">
      <alignment vertical="center"/>
    </xf>
    <xf numFmtId="0" fontId="42" fillId="4" borderId="7" xfId="4" applyFont="1" applyFill="1" applyBorder="1" applyAlignment="1">
      <alignment vertical="center"/>
    </xf>
    <xf numFmtId="0" fontId="40" fillId="4" borderId="10" xfId="4" applyFont="1" applyFill="1" applyBorder="1" applyAlignment="1">
      <alignment vertical="center"/>
    </xf>
    <xf numFmtId="0" fontId="40" fillId="4" borderId="11" xfId="4" applyFont="1" applyFill="1" applyBorder="1" applyAlignment="1">
      <alignment vertical="center"/>
    </xf>
    <xf numFmtId="0" fontId="43" fillId="4" borderId="7" xfId="4" applyFont="1" applyFill="1" applyBorder="1" applyAlignment="1">
      <alignment vertical="center"/>
    </xf>
    <xf numFmtId="0" fontId="34" fillId="3" borderId="0" xfId="4" applyFill="1"/>
    <xf numFmtId="0" fontId="13" fillId="3" borderId="0" xfId="3" applyFont="1" applyFill="1"/>
    <xf numFmtId="0" fontId="46" fillId="0" borderId="0" xfId="5" applyFont="1"/>
    <xf numFmtId="0" fontId="2" fillId="0" borderId="0" xfId="5" applyFont="1"/>
    <xf numFmtId="0" fontId="15" fillId="0" borderId="0" xfId="5"/>
    <xf numFmtId="0" fontId="47" fillId="0" borderId="0" xfId="5" applyFont="1"/>
    <xf numFmtId="0" fontId="2" fillId="0" borderId="0" xfId="5" applyFont="1" applyAlignment="1">
      <alignment wrapText="1"/>
    </xf>
    <xf numFmtId="0" fontId="2" fillId="0" borderId="0" xfId="5" applyFont="1" applyAlignment="1">
      <alignment vertical="top" wrapText="1"/>
    </xf>
    <xf numFmtId="0" fontId="48" fillId="0" borderId="0" xfId="5" applyFont="1"/>
    <xf numFmtId="0" fontId="32" fillId="0" borderId="0" xfId="5" applyFont="1"/>
    <xf numFmtId="49" fontId="35" fillId="0" borderId="1" xfId="3" applyNumberFormat="1" applyFont="1" applyBorder="1" applyAlignment="1">
      <alignment horizontal="center"/>
    </xf>
    <xf numFmtId="20" fontId="13" fillId="0" borderId="21" xfId="3" applyNumberFormat="1" applyFont="1" applyBorder="1" applyAlignment="1">
      <alignment horizontal="center"/>
    </xf>
    <xf numFmtId="164" fontId="25" fillId="0" borderId="21" xfId="3" applyNumberFormat="1" applyFont="1" applyBorder="1"/>
    <xf numFmtId="0" fontId="16" fillId="0" borderId="11" xfId="3" applyFont="1" applyBorder="1"/>
    <xf numFmtId="164" fontId="25" fillId="0" borderId="9" xfId="3" applyNumberFormat="1" applyFont="1" applyBorder="1"/>
    <xf numFmtId="0" fontId="6" fillId="0" borderId="2" xfId="1" applyFont="1" applyBorder="1" applyAlignment="1">
      <alignment horizontal="center" vertical="center" wrapText="1"/>
    </xf>
    <xf numFmtId="0" fontId="49" fillId="0" borderId="0" xfId="1" applyFont="1" applyAlignment="1">
      <alignment wrapText="1"/>
    </xf>
    <xf numFmtId="0" fontId="2" fillId="0" borderId="1" xfId="1" applyBorder="1" applyAlignment="1">
      <alignment horizontal="left" wrapText="1"/>
    </xf>
    <xf numFmtId="0" fontId="2" fillId="0" borderId="2" xfId="1" applyBorder="1" applyAlignment="1">
      <alignment horizontal="left" wrapText="1"/>
    </xf>
    <xf numFmtId="0" fontId="6" fillId="0" borderId="4" xfId="1" applyFont="1" applyBorder="1" applyAlignment="1">
      <alignment horizontal="center" vertical="center" wrapText="1"/>
    </xf>
    <xf numFmtId="0" fontId="2" fillId="0" borderId="4" xfId="1" applyBorder="1" applyAlignment="1">
      <alignment horizontal="left" wrapText="1"/>
    </xf>
    <xf numFmtId="0" fontId="2" fillId="0" borderId="4" xfId="1" applyBorder="1" applyAlignment="1">
      <alignment wrapText="1"/>
    </xf>
    <xf numFmtId="0" fontId="2" fillId="0" borderId="3" xfId="1" applyBorder="1" applyAlignment="1">
      <alignment horizontal="left" wrapText="1"/>
    </xf>
    <xf numFmtId="0" fontId="6" fillId="0" borderId="6" xfId="1" applyFont="1" applyBorder="1" applyAlignment="1">
      <alignment horizontal="center" vertical="center" wrapText="1"/>
    </xf>
    <xf numFmtId="0" fontId="6" fillId="0" borderId="28" xfId="1" applyFont="1" applyBorder="1" applyAlignment="1">
      <alignment horizontal="center" vertical="center" wrapText="1"/>
    </xf>
    <xf numFmtId="0" fontId="3" fillId="0" borderId="1" xfId="0" applyFont="1" applyBorder="1" applyAlignment="1">
      <alignment horizontal="left" vertical="center"/>
    </xf>
    <xf numFmtId="2" fontId="8" fillId="2" borderId="3" xfId="1" applyNumberFormat="1" applyFont="1" applyFill="1" applyBorder="1" applyAlignment="1">
      <alignment horizontal="right" vertical="center" wrapText="1"/>
    </xf>
    <xf numFmtId="0" fontId="8" fillId="0" borderId="1" xfId="1" applyFont="1" applyBorder="1" applyAlignment="1">
      <alignment horizontal="center" vertical="center" wrapText="1"/>
    </xf>
    <xf numFmtId="0" fontId="3" fillId="0" borderId="1" xfId="0" applyFont="1" applyBorder="1" applyAlignment="1">
      <alignment vertical="center"/>
    </xf>
    <xf numFmtId="2" fontId="8" fillId="0" borderId="1" xfId="1" applyNumberFormat="1" applyFont="1" applyBorder="1" applyAlignment="1">
      <alignment horizontal="right" vertical="center" wrapText="1"/>
    </xf>
    <xf numFmtId="0" fontId="3" fillId="0" borderId="1" xfId="0" applyFont="1" applyBorder="1" applyAlignment="1">
      <alignment horizontal="left" vertical="center" wrapText="1"/>
    </xf>
    <xf numFmtId="0" fontId="7" fillId="0" borderId="1" xfId="0" applyFont="1" applyBorder="1" applyAlignment="1">
      <alignment horizontal="left" vertical="center" wrapText="1"/>
    </xf>
    <xf numFmtId="0" fontId="51" fillId="0" borderId="0" xfId="0" applyFont="1" applyAlignment="1">
      <alignment wrapText="1"/>
    </xf>
    <xf numFmtId="49" fontId="51" fillId="0" borderId="0" xfId="0" applyNumberFormat="1" applyFont="1" applyAlignment="1">
      <alignment horizontal="center" vertical="center" wrapText="1"/>
    </xf>
    <xf numFmtId="0" fontId="8" fillId="2" borderId="0" xfId="0" applyFont="1" applyFill="1" applyAlignment="1">
      <alignment vertical="center" wrapText="1"/>
    </xf>
    <xf numFmtId="0" fontId="54" fillId="0" borderId="30" xfId="6" applyFont="1" applyBorder="1" applyAlignment="1">
      <alignment vertical="center"/>
    </xf>
    <xf numFmtId="0" fontId="56" fillId="0" borderId="0" xfId="6" applyFont="1" applyAlignment="1">
      <alignment vertical="center"/>
    </xf>
    <xf numFmtId="0" fontId="56" fillId="0" borderId="0" xfId="6" applyFont="1" applyAlignment="1">
      <alignment vertical="center" wrapText="1"/>
    </xf>
    <xf numFmtId="0" fontId="52" fillId="0" borderId="0" xfId="6" applyAlignment="1">
      <alignment vertical="center"/>
    </xf>
    <xf numFmtId="0" fontId="57" fillId="0" borderId="0" xfId="6" applyFont="1" applyAlignment="1">
      <alignment vertical="center"/>
    </xf>
    <xf numFmtId="0" fontId="57" fillId="0" borderId="5" xfId="6" applyFont="1" applyBorder="1" applyAlignment="1">
      <alignment horizontal="left" vertical="top"/>
    </xf>
    <xf numFmtId="0" fontId="57" fillId="0" borderId="0" xfId="6" applyFont="1" applyAlignment="1" applyProtection="1">
      <alignment vertical="center"/>
      <protection hidden="1"/>
    </xf>
    <xf numFmtId="0" fontId="52" fillId="0" borderId="5" xfId="6" applyBorder="1" applyAlignment="1">
      <alignment vertical="center"/>
    </xf>
    <xf numFmtId="0" fontId="57" fillId="0" borderId="0" xfId="6" applyFont="1" applyAlignment="1">
      <alignment horizontal="left" vertical="top"/>
    </xf>
    <xf numFmtId="0" fontId="52" fillId="0" borderId="30" xfId="6" applyBorder="1" applyAlignment="1">
      <alignment vertical="center" wrapText="1"/>
    </xf>
    <xf numFmtId="49" fontId="58" fillId="0" borderId="30" xfId="6" applyNumberFormat="1" applyFont="1" applyBorder="1" applyAlignment="1">
      <alignment vertical="center"/>
    </xf>
    <xf numFmtId="0" fontId="60" fillId="0" borderId="0" xfId="7" applyFont="1" applyBorder="1" applyAlignment="1" applyProtection="1">
      <alignment vertical="top" wrapText="1"/>
    </xf>
    <xf numFmtId="0" fontId="60" fillId="0" borderId="0" xfId="7" applyFont="1" applyBorder="1" applyAlignment="1">
      <alignment vertical="top" wrapText="1"/>
    </xf>
    <xf numFmtId="49" fontId="57" fillId="0" borderId="5" xfId="6" applyNumberFormat="1" applyFont="1" applyBorder="1" applyAlignment="1">
      <alignment horizontal="center" vertical="center"/>
    </xf>
    <xf numFmtId="0" fontId="52" fillId="0" borderId="5" xfId="6" applyBorder="1" applyAlignment="1">
      <alignment horizontal="center" vertical="center"/>
    </xf>
    <xf numFmtId="0" fontId="57" fillId="0" borderId="5" xfId="6" applyFont="1" applyBorder="1" applyAlignment="1">
      <alignment vertical="center" wrapText="1"/>
    </xf>
    <xf numFmtId="0" fontId="52" fillId="0" borderId="0" xfId="6" applyAlignment="1">
      <alignment horizontal="center" vertical="center"/>
    </xf>
    <xf numFmtId="49" fontId="57" fillId="0" borderId="0" xfId="6" applyNumberFormat="1" applyFont="1" applyAlignment="1">
      <alignment horizontal="center" vertical="center"/>
    </xf>
    <xf numFmtId="49" fontId="57" fillId="0" borderId="33" xfId="6" quotePrefix="1" applyNumberFormat="1" applyFont="1" applyBorder="1" applyAlignment="1">
      <alignment horizontal="center" vertical="center"/>
    </xf>
    <xf numFmtId="49" fontId="57" fillId="0" borderId="34" xfId="6" applyNumberFormat="1" applyFont="1" applyBorder="1" applyAlignment="1">
      <alignment horizontal="center" vertical="center"/>
    </xf>
    <xf numFmtId="49" fontId="57" fillId="0" borderId="20" xfId="6" applyNumberFormat="1" applyFont="1" applyBorder="1" applyAlignment="1">
      <alignment horizontal="center" vertical="center"/>
    </xf>
    <xf numFmtId="49" fontId="57" fillId="0" borderId="33" xfId="6" applyNumberFormat="1" applyFont="1" applyBorder="1" applyAlignment="1">
      <alignment horizontal="center" vertical="center"/>
    </xf>
    <xf numFmtId="49" fontId="57" fillId="0" borderId="30" xfId="6" applyNumberFormat="1" applyFont="1" applyBorder="1" applyAlignment="1">
      <alignment horizontal="center" vertical="center"/>
    </xf>
    <xf numFmtId="49" fontId="57" fillId="0" borderId="6" xfId="6" applyNumberFormat="1" applyFont="1" applyBorder="1" applyAlignment="1">
      <alignment horizontal="center" vertical="center"/>
    </xf>
    <xf numFmtId="49" fontId="61" fillId="0" borderId="35" xfId="6" applyNumberFormat="1" applyFont="1" applyBorder="1" applyAlignment="1">
      <alignment horizontal="center" vertical="center"/>
    </xf>
    <xf numFmtId="49" fontId="57" fillId="0" borderId="29" xfId="6" applyNumberFormat="1" applyFont="1" applyBorder="1" applyAlignment="1">
      <alignment horizontal="center" vertical="center"/>
    </xf>
    <xf numFmtId="49" fontId="44" fillId="7" borderId="3" xfId="6" quotePrefix="1" applyNumberFormat="1" applyFont="1" applyFill="1" applyBorder="1" applyAlignment="1">
      <alignment horizontal="center" vertical="center"/>
    </xf>
    <xf numFmtId="0" fontId="58" fillId="0" borderId="0" xfId="6" applyFont="1" applyAlignment="1">
      <alignment vertical="center"/>
    </xf>
    <xf numFmtId="0" fontId="58" fillId="0" borderId="0" xfId="6" applyFont="1" applyAlignment="1">
      <alignment vertical="center" wrapText="1"/>
    </xf>
    <xf numFmtId="49" fontId="58" fillId="0" borderId="36" xfId="6" quotePrefix="1" applyNumberFormat="1" applyFont="1" applyBorder="1" applyAlignment="1">
      <alignment horizontal="center" vertical="center"/>
    </xf>
    <xf numFmtId="1" fontId="58" fillId="3" borderId="38" xfId="8" applyNumberFormat="1" applyFont="1" applyFill="1" applyBorder="1" applyAlignment="1" applyProtection="1">
      <alignment horizontal="right" vertical="center"/>
    </xf>
    <xf numFmtId="165" fontId="58" fillId="3" borderId="39" xfId="6" applyNumberFormat="1" applyFont="1" applyFill="1" applyBorder="1" applyAlignment="1">
      <alignment horizontal="right" vertical="center"/>
    </xf>
    <xf numFmtId="165" fontId="57" fillId="0" borderId="40" xfId="6" applyNumberFormat="1" applyFont="1" applyBorder="1" applyAlignment="1">
      <alignment horizontal="right" vertical="center"/>
    </xf>
    <xf numFmtId="165" fontId="57" fillId="3" borderId="39" xfId="6" applyNumberFormat="1" applyFont="1" applyFill="1" applyBorder="1" applyAlignment="1">
      <alignment horizontal="right" vertical="center"/>
    </xf>
    <xf numFmtId="165" fontId="57" fillId="0" borderId="41" xfId="6" applyNumberFormat="1" applyFont="1" applyBorder="1" applyAlignment="1">
      <alignment horizontal="right" vertical="center"/>
    </xf>
    <xf numFmtId="49" fontId="57" fillId="0" borderId="42" xfId="6" quotePrefix="1" applyNumberFormat="1" applyFont="1" applyBorder="1" applyAlignment="1">
      <alignment horizontal="center" vertical="center"/>
    </xf>
    <xf numFmtId="9" fontId="57" fillId="5" borderId="44" xfId="8" applyFont="1" applyFill="1" applyBorder="1" applyAlignment="1" applyProtection="1">
      <alignment horizontal="right" vertical="center"/>
      <protection locked="0"/>
    </xf>
    <xf numFmtId="165" fontId="57" fillId="6" borderId="45" xfId="6" applyNumberFormat="1" applyFont="1" applyFill="1" applyBorder="1" applyAlignment="1" applyProtection="1">
      <alignment horizontal="right" vertical="center"/>
      <protection locked="0"/>
    </xf>
    <xf numFmtId="165" fontId="57" fillId="0" borderId="42" xfId="6" applyNumberFormat="1" applyFont="1" applyBorder="1" applyAlignment="1">
      <alignment horizontal="right" vertical="center"/>
    </xf>
    <xf numFmtId="165" fontId="57" fillId="0" borderId="46" xfId="6" applyNumberFormat="1" applyFont="1" applyBorder="1" applyAlignment="1">
      <alignment horizontal="right" vertical="center"/>
    </xf>
    <xf numFmtId="0" fontId="52" fillId="0" borderId="0" xfId="6" applyAlignment="1">
      <alignment vertical="center" wrapText="1"/>
    </xf>
    <xf numFmtId="49" fontId="57" fillId="0" borderId="47" xfId="6" quotePrefix="1" applyNumberFormat="1" applyFont="1" applyBorder="1" applyAlignment="1">
      <alignment horizontal="center" vertical="center"/>
    </xf>
    <xf numFmtId="9" fontId="57" fillId="5" borderId="50" xfId="8" applyFont="1" applyFill="1" applyBorder="1" applyAlignment="1" applyProtection="1">
      <alignment horizontal="right" vertical="center"/>
      <protection locked="0"/>
    </xf>
    <xf numFmtId="165" fontId="57" fillId="6" borderId="51" xfId="6" applyNumberFormat="1" applyFont="1" applyFill="1" applyBorder="1" applyAlignment="1" applyProtection="1">
      <alignment horizontal="right" vertical="center"/>
      <protection locked="0"/>
    </xf>
    <xf numFmtId="165" fontId="57" fillId="0" borderId="47" xfId="6" applyNumberFormat="1" applyFont="1" applyBorder="1" applyAlignment="1">
      <alignment horizontal="right" vertical="center"/>
    </xf>
    <xf numFmtId="165" fontId="57" fillId="0" borderId="52" xfId="6" applyNumberFormat="1" applyFont="1" applyBorder="1" applyAlignment="1">
      <alignment horizontal="right" vertical="center"/>
    </xf>
    <xf numFmtId="9" fontId="58" fillId="8" borderId="1" xfId="8" applyFont="1" applyFill="1" applyBorder="1" applyAlignment="1" applyProtection="1">
      <alignment horizontal="right" vertical="center"/>
    </xf>
    <xf numFmtId="165" fontId="58" fillId="9" borderId="53" xfId="6" applyNumberFormat="1" applyFont="1" applyFill="1" applyBorder="1" applyAlignment="1">
      <alignment horizontal="right" vertical="center"/>
    </xf>
    <xf numFmtId="165" fontId="58" fillId="0" borderId="3" xfId="6" applyNumberFormat="1" applyFont="1" applyBorder="1" applyAlignment="1">
      <alignment horizontal="right" vertical="center"/>
    </xf>
    <xf numFmtId="165" fontId="58" fillId="0" borderId="4" xfId="6" applyNumberFormat="1" applyFont="1" applyBorder="1" applyAlignment="1">
      <alignment horizontal="right" vertical="center"/>
    </xf>
    <xf numFmtId="165" fontId="57" fillId="0" borderId="36" xfId="6" applyNumberFormat="1" applyFont="1" applyBorder="1" applyAlignment="1">
      <alignment horizontal="right" vertical="center"/>
    </xf>
    <xf numFmtId="165" fontId="57" fillId="0" borderId="54" xfId="6" applyNumberFormat="1" applyFont="1" applyBorder="1" applyAlignment="1">
      <alignment horizontal="right" vertical="center"/>
    </xf>
    <xf numFmtId="49" fontId="58" fillId="0" borderId="3" xfId="6" quotePrefix="1" applyNumberFormat="1" applyFont="1" applyBorder="1" applyAlignment="1">
      <alignment horizontal="center" vertical="center"/>
    </xf>
    <xf numFmtId="9" fontId="58" fillId="5" borderId="1" xfId="8" applyFont="1" applyFill="1" applyBorder="1" applyAlignment="1" applyProtection="1">
      <alignment horizontal="right" vertical="center"/>
      <protection locked="0"/>
    </xf>
    <xf numFmtId="165" fontId="57" fillId="6" borderId="53" xfId="6" applyNumberFormat="1" applyFont="1" applyFill="1" applyBorder="1" applyAlignment="1" applyProtection="1">
      <alignment horizontal="right" vertical="center"/>
      <protection locked="0"/>
    </xf>
    <xf numFmtId="9" fontId="58" fillId="0" borderId="1" xfId="8" applyFont="1" applyBorder="1" applyAlignment="1" applyProtection="1">
      <alignment horizontal="right" vertical="center"/>
    </xf>
    <xf numFmtId="165" fontId="57" fillId="9" borderId="53" xfId="6" applyNumberFormat="1" applyFont="1" applyFill="1" applyBorder="1" applyAlignment="1">
      <alignment horizontal="right" vertical="center"/>
    </xf>
    <xf numFmtId="165" fontId="58" fillId="0" borderId="3" xfId="8" applyNumberFormat="1" applyFont="1" applyBorder="1" applyAlignment="1" applyProtection="1">
      <alignment horizontal="right" vertical="center"/>
    </xf>
    <xf numFmtId="165" fontId="58" fillId="0" borderId="4" xfId="8" applyNumberFormat="1" applyFont="1" applyBorder="1" applyAlignment="1" applyProtection="1">
      <alignment horizontal="right" vertical="center"/>
    </xf>
    <xf numFmtId="1" fontId="57" fillId="0" borderId="38" xfId="6" applyNumberFormat="1" applyFont="1" applyBorder="1" applyAlignment="1">
      <alignment horizontal="right" vertical="center"/>
    </xf>
    <xf numFmtId="165" fontId="57" fillId="0" borderId="39" xfId="6" applyNumberFormat="1" applyFont="1" applyBorder="1" applyAlignment="1">
      <alignment horizontal="right" vertical="center"/>
    </xf>
    <xf numFmtId="49" fontId="57" fillId="0" borderId="42" xfId="6" applyNumberFormat="1" applyFont="1" applyBorder="1" applyAlignment="1">
      <alignment horizontal="center" vertical="center"/>
    </xf>
    <xf numFmtId="9" fontId="0" fillId="5" borderId="44" xfId="8" applyFont="1" applyFill="1" applyBorder="1" applyAlignment="1" applyProtection="1">
      <alignment horizontal="right" vertical="center"/>
      <protection locked="0"/>
    </xf>
    <xf numFmtId="165" fontId="52" fillId="6" borderId="45" xfId="6" applyNumberFormat="1" applyFill="1" applyBorder="1" applyAlignment="1" applyProtection="1">
      <alignment horizontal="right" vertical="center"/>
      <protection locked="0"/>
    </xf>
    <xf numFmtId="9" fontId="44" fillId="0" borderId="1" xfId="8" applyFont="1" applyFill="1" applyBorder="1" applyAlignment="1" applyProtection="1">
      <alignment horizontal="right" vertical="center"/>
    </xf>
    <xf numFmtId="165" fontId="44" fillId="9" borderId="53" xfId="6" applyNumberFormat="1" applyFont="1" applyFill="1" applyBorder="1" applyAlignment="1">
      <alignment horizontal="right" vertical="center"/>
    </xf>
    <xf numFmtId="165" fontId="44" fillId="0" borderId="3" xfId="8" applyNumberFormat="1" applyFont="1" applyFill="1" applyBorder="1" applyAlignment="1" applyProtection="1">
      <alignment horizontal="right" vertical="center"/>
    </xf>
    <xf numFmtId="165" fontId="44" fillId="0" borderId="4" xfId="8" applyNumberFormat="1" applyFont="1" applyFill="1" applyBorder="1" applyAlignment="1" applyProtection="1">
      <alignment horizontal="right" vertical="center"/>
    </xf>
    <xf numFmtId="1" fontId="44" fillId="0" borderId="1" xfId="6" applyNumberFormat="1" applyFont="1" applyBorder="1" applyAlignment="1">
      <alignment horizontal="right" vertical="center"/>
    </xf>
    <xf numFmtId="165" fontId="44" fillId="0" borderId="53" xfId="6" applyNumberFormat="1" applyFont="1" applyBorder="1" applyAlignment="1">
      <alignment horizontal="right" vertical="center"/>
    </xf>
    <xf numFmtId="165" fontId="44" fillId="0" borderId="3" xfId="8" applyNumberFormat="1" applyFont="1" applyBorder="1" applyAlignment="1" applyProtection="1">
      <alignment horizontal="right" vertical="center"/>
    </xf>
    <xf numFmtId="165" fontId="44" fillId="0" borderId="4" xfId="8" applyNumberFormat="1" applyFont="1" applyBorder="1" applyAlignment="1" applyProtection="1">
      <alignment horizontal="right" vertical="center"/>
    </xf>
    <xf numFmtId="1" fontId="36" fillId="0" borderId="1" xfId="6" applyNumberFormat="1" applyFont="1" applyBorder="1" applyAlignment="1">
      <alignment horizontal="right" vertical="center"/>
    </xf>
    <xf numFmtId="165" fontId="36" fillId="0" borderId="53" xfId="6" applyNumberFormat="1" applyFont="1" applyBorder="1" applyAlignment="1">
      <alignment horizontal="right" vertical="center"/>
    </xf>
    <xf numFmtId="165" fontId="44" fillId="0" borderId="3" xfId="6" applyNumberFormat="1" applyFont="1" applyBorder="1" applyAlignment="1">
      <alignment horizontal="right" vertical="center"/>
    </xf>
    <xf numFmtId="165" fontId="44" fillId="0" borderId="4" xfId="6" applyNumberFormat="1" applyFont="1" applyBorder="1" applyAlignment="1">
      <alignment horizontal="right" vertical="center"/>
    </xf>
    <xf numFmtId="0" fontId="52" fillId="0" borderId="0" xfId="6" applyAlignment="1">
      <alignment horizontal="left" vertical="center" wrapText="1"/>
    </xf>
    <xf numFmtId="49" fontId="57" fillId="0" borderId="0" xfId="6" applyNumberFormat="1" applyFont="1" applyAlignment="1">
      <alignment vertical="top"/>
    </xf>
    <xf numFmtId="0" fontId="57" fillId="0" borderId="0" xfId="6" applyFont="1"/>
    <xf numFmtId="0" fontId="52" fillId="0" borderId="0" xfId="6" applyAlignment="1" applyProtection="1">
      <alignment vertical="center"/>
      <protection hidden="1"/>
    </xf>
    <xf numFmtId="0" fontId="52" fillId="0" borderId="30" xfId="6" applyBorder="1" applyAlignment="1">
      <alignment horizontal="left" vertical="center" wrapText="1"/>
    </xf>
    <xf numFmtId="0" fontId="57" fillId="0" borderId="30" xfId="6" applyFont="1" applyBorder="1" applyAlignment="1">
      <alignment vertical="center"/>
    </xf>
    <xf numFmtId="0" fontId="57" fillId="0" borderId="30" xfId="6" applyFont="1" applyBorder="1" applyAlignment="1" applyProtection="1">
      <alignment vertical="center"/>
      <protection hidden="1"/>
    </xf>
    <xf numFmtId="0" fontId="52" fillId="0" borderId="0" xfId="6" applyAlignment="1">
      <alignment horizontal="right"/>
    </xf>
    <xf numFmtId="0" fontId="52" fillId="0" borderId="0" xfId="6"/>
    <xf numFmtId="0" fontId="60" fillId="0" borderId="0" xfId="9" applyFont="1" applyBorder="1" applyAlignment="1" applyProtection="1">
      <alignment vertical="center"/>
    </xf>
    <xf numFmtId="0" fontId="57" fillId="0" borderId="0" xfId="6" applyFont="1" applyAlignment="1">
      <alignment horizontal="center" vertical="center"/>
    </xf>
    <xf numFmtId="49" fontId="58" fillId="0" borderId="5" xfId="6" applyNumberFormat="1" applyFont="1" applyBorder="1" applyAlignment="1">
      <alignment horizontal="center" vertical="top"/>
    </xf>
    <xf numFmtId="49" fontId="58" fillId="0" borderId="5" xfId="6" applyNumberFormat="1" applyFont="1" applyBorder="1" applyAlignment="1">
      <alignment vertical="top"/>
    </xf>
    <xf numFmtId="49" fontId="58" fillId="0" borderId="5" xfId="6" applyNumberFormat="1" applyFont="1" applyBorder="1" applyAlignment="1">
      <alignment vertical="top" wrapText="1"/>
    </xf>
    <xf numFmtId="14" fontId="58" fillId="0" borderId="5" xfId="6" applyNumberFormat="1" applyFont="1" applyBorder="1" applyAlignment="1">
      <alignment vertical="top" wrapText="1"/>
    </xf>
    <xf numFmtId="0" fontId="58" fillId="0" borderId="5" xfId="6" applyFont="1" applyBorder="1" applyAlignment="1" applyProtection="1">
      <alignment vertical="center"/>
      <protection hidden="1"/>
    </xf>
    <xf numFmtId="0" fontId="65" fillId="0" borderId="0" xfId="6" applyFont="1" applyAlignment="1" applyProtection="1">
      <alignment vertical="center"/>
      <protection hidden="1"/>
    </xf>
    <xf numFmtId="0" fontId="65" fillId="0" borderId="0" xfId="6" applyFont="1" applyAlignment="1">
      <alignment vertical="top"/>
    </xf>
    <xf numFmtId="0" fontId="57" fillId="0" borderId="0" xfId="6" applyFont="1" applyAlignment="1">
      <alignment vertical="top"/>
    </xf>
    <xf numFmtId="49" fontId="37" fillId="0" borderId="30" xfId="6" applyNumberFormat="1" applyFont="1" applyBorder="1" applyAlignment="1">
      <alignment horizontal="center" vertical="top"/>
    </xf>
    <xf numFmtId="49" fontId="37" fillId="0" borderId="30" xfId="6" applyNumberFormat="1" applyFont="1" applyBorder="1" applyAlignment="1">
      <alignment vertical="top"/>
    </xf>
    <xf numFmtId="49" fontId="37" fillId="0" borderId="30" xfId="6" applyNumberFormat="1" applyFont="1" applyBorder="1" applyAlignment="1">
      <alignment vertical="top" wrapText="1"/>
    </xf>
    <xf numFmtId="14" fontId="37" fillId="0" borderId="30" xfId="6" applyNumberFormat="1" applyFont="1" applyBorder="1" applyAlignment="1">
      <alignment vertical="top" wrapText="1"/>
    </xf>
    <xf numFmtId="0" fontId="37" fillId="0" borderId="30" xfId="6" applyFont="1" applyBorder="1" applyAlignment="1" applyProtection="1">
      <alignment vertical="center"/>
      <protection hidden="1"/>
    </xf>
    <xf numFmtId="0" fontId="65" fillId="0" borderId="0" xfId="6" applyFont="1" applyAlignment="1">
      <alignment horizontal="center" vertical="center"/>
    </xf>
    <xf numFmtId="0" fontId="65" fillId="0" borderId="55" xfId="6" applyFont="1" applyBorder="1" applyAlignment="1">
      <alignment horizontal="center" vertical="center"/>
    </xf>
    <xf numFmtId="0" fontId="35" fillId="0" borderId="0" xfId="6" applyFont="1" applyAlignment="1">
      <alignment horizontal="left" vertical="center"/>
    </xf>
    <xf numFmtId="49" fontId="66" fillId="0" borderId="58" xfId="6" applyNumberFormat="1" applyFont="1" applyBorder="1" applyAlignment="1">
      <alignment horizontal="center" vertical="center" wrapText="1"/>
    </xf>
    <xf numFmtId="49" fontId="67" fillId="0" borderId="58" xfId="6" applyNumberFormat="1" applyFont="1" applyBorder="1" applyAlignment="1">
      <alignment horizontal="center" vertical="center" wrapText="1"/>
    </xf>
    <xf numFmtId="0" fontId="35" fillId="11" borderId="59" xfId="6" applyFont="1" applyFill="1" applyBorder="1" applyAlignment="1">
      <alignment vertical="center"/>
    </xf>
    <xf numFmtId="0" fontId="37" fillId="11" borderId="59" xfId="6" applyFont="1" applyFill="1" applyBorder="1" applyAlignment="1">
      <alignment vertical="center" wrapText="1"/>
    </xf>
    <xf numFmtId="0" fontId="65" fillId="11" borderId="59" xfId="6" applyFont="1" applyFill="1" applyBorder="1"/>
    <xf numFmtId="0" fontId="58" fillId="11" borderId="60" xfId="6" applyFont="1" applyFill="1" applyBorder="1" applyAlignment="1">
      <alignment vertical="center"/>
    </xf>
    <xf numFmtId="0" fontId="65" fillId="0" borderId="63" xfId="6" applyFont="1" applyBorder="1" applyAlignment="1">
      <alignment vertical="center" wrapText="1"/>
    </xf>
    <xf numFmtId="0" fontId="65" fillId="0" borderId="63" xfId="6" applyFont="1" applyBorder="1"/>
    <xf numFmtId="0" fontId="65" fillId="0" borderId="66" xfId="6" applyFont="1" applyBorder="1" applyAlignment="1">
      <alignment vertical="center" wrapText="1"/>
    </xf>
    <xf numFmtId="0" fontId="65" fillId="0" borderId="66" xfId="6" applyFont="1" applyBorder="1"/>
    <xf numFmtId="166" fontId="52" fillId="0" borderId="0" xfId="6" applyNumberFormat="1" applyAlignment="1">
      <alignment vertical="center"/>
    </xf>
    <xf numFmtId="0" fontId="65" fillId="0" borderId="69" xfId="6" applyFont="1" applyBorder="1" applyAlignment="1">
      <alignment horizontal="left" vertical="center" wrapText="1"/>
    </xf>
    <xf numFmtId="0" fontId="57" fillId="0" borderId="66" xfId="6" applyFont="1" applyBorder="1" applyAlignment="1">
      <alignment horizontal="right" vertical="center" wrapText="1"/>
    </xf>
    <xf numFmtId="1" fontId="65" fillId="5" borderId="0" xfId="8" applyNumberFormat="1" applyFont="1" applyFill="1" applyBorder="1" applyAlignment="1" applyProtection="1">
      <alignment horizontal="right" vertical="center"/>
      <protection locked="0"/>
    </xf>
    <xf numFmtId="0" fontId="65" fillId="0" borderId="66" xfId="6" applyFont="1" applyBorder="1" applyAlignment="1">
      <alignment vertical="center"/>
    </xf>
    <xf numFmtId="0" fontId="57" fillId="0" borderId="70" xfId="6" applyFont="1" applyBorder="1" applyAlignment="1">
      <alignment horizontal="right" vertical="center" wrapText="1"/>
    </xf>
    <xf numFmtId="1" fontId="65" fillId="5" borderId="71" xfId="8" applyNumberFormat="1" applyFont="1" applyFill="1" applyBorder="1" applyAlignment="1" applyProtection="1">
      <alignment horizontal="right" vertical="center"/>
      <protection locked="0"/>
    </xf>
    <xf numFmtId="0" fontId="57" fillId="0" borderId="70" xfId="6" applyFont="1" applyBorder="1" applyAlignment="1">
      <alignment vertical="center"/>
    </xf>
    <xf numFmtId="0" fontId="58" fillId="0" borderId="59" xfId="6" applyFont="1" applyBorder="1" applyAlignment="1">
      <alignment vertical="center"/>
    </xf>
    <xf numFmtId="0" fontId="58" fillId="0" borderId="59" xfId="6" applyFont="1" applyBorder="1" applyAlignment="1">
      <alignment vertical="center" wrapText="1"/>
    </xf>
    <xf numFmtId="0" fontId="37" fillId="0" borderId="72" xfId="6" applyFont="1" applyBorder="1" applyAlignment="1">
      <alignment vertical="center" wrapText="1"/>
    </xf>
    <xf numFmtId="0" fontId="65" fillId="0" borderId="59" xfId="6" applyFont="1" applyBorder="1"/>
    <xf numFmtId="49" fontId="65" fillId="0" borderId="0" xfId="6" applyNumberFormat="1" applyFont="1" applyAlignment="1">
      <alignment vertical="center"/>
    </xf>
    <xf numFmtId="0" fontId="37" fillId="0" borderId="73" xfId="8" applyNumberFormat="1" applyFont="1" applyFill="1" applyBorder="1" applyAlignment="1" applyProtection="1">
      <alignment vertical="center"/>
    </xf>
    <xf numFmtId="0" fontId="58" fillId="11" borderId="59" xfId="6" applyFont="1" applyFill="1" applyBorder="1" applyAlignment="1">
      <alignment vertical="center" wrapText="1"/>
    </xf>
    <xf numFmtId="0" fontId="58" fillId="11" borderId="76" xfId="6" applyFont="1" applyFill="1" applyBorder="1" applyAlignment="1">
      <alignment vertical="center" wrapText="1"/>
    </xf>
    <xf numFmtId="0" fontId="52" fillId="11" borderId="59" xfId="6" applyFill="1" applyBorder="1"/>
    <xf numFmtId="0" fontId="57" fillId="0" borderId="76" xfId="6" applyFont="1" applyBorder="1" applyAlignment="1">
      <alignment vertical="center" wrapText="1"/>
    </xf>
    <xf numFmtId="1" fontId="57" fillId="5" borderId="77" xfId="8" applyNumberFormat="1" applyFont="1" applyFill="1" applyBorder="1" applyAlignment="1" applyProtection="1">
      <alignment horizontal="right" vertical="center"/>
      <protection locked="0"/>
    </xf>
    <xf numFmtId="1" fontId="57" fillId="5" borderId="78" xfId="8" applyNumberFormat="1" applyFont="1" applyFill="1" applyBorder="1" applyAlignment="1" applyProtection="1">
      <alignment horizontal="right" vertical="center"/>
      <protection locked="0"/>
    </xf>
    <xf numFmtId="0" fontId="57" fillId="0" borderId="0" xfId="6" applyFont="1" applyAlignment="1">
      <alignment horizontal="left" vertical="center" wrapText="1"/>
    </xf>
    <xf numFmtId="1" fontId="57" fillId="5" borderId="82" xfId="8" applyNumberFormat="1" applyFont="1" applyFill="1" applyBorder="1" applyAlignment="1" applyProtection="1">
      <alignment horizontal="right" vertical="center"/>
      <protection locked="0"/>
    </xf>
    <xf numFmtId="49" fontId="52" fillId="0" borderId="59" xfId="6" applyNumberFormat="1" applyBorder="1" applyAlignment="1">
      <alignment vertical="center"/>
    </xf>
    <xf numFmtId="0" fontId="58" fillId="0" borderId="61" xfId="8" applyNumberFormat="1" applyFont="1" applyFill="1" applyBorder="1" applyAlignment="1" applyProtection="1">
      <alignment vertical="center"/>
    </xf>
    <xf numFmtId="49" fontId="52" fillId="0" borderId="58" xfId="6" applyNumberFormat="1" applyBorder="1" applyAlignment="1">
      <alignment vertical="center"/>
    </xf>
    <xf numFmtId="0" fontId="58" fillId="0" borderId="90" xfId="8" applyNumberFormat="1" applyFont="1" applyFill="1" applyBorder="1" applyAlignment="1" applyProtection="1">
      <alignment vertical="center"/>
    </xf>
    <xf numFmtId="49" fontId="44" fillId="11" borderId="59" xfId="6" applyNumberFormat="1" applyFont="1" applyFill="1" applyBorder="1" applyAlignment="1">
      <alignment horizontal="left" vertical="center" indent="1"/>
    </xf>
    <xf numFmtId="49" fontId="58" fillId="11" borderId="59" xfId="6" applyNumberFormat="1" applyFont="1" applyFill="1" applyBorder="1" applyAlignment="1">
      <alignment vertical="center"/>
    </xf>
    <xf numFmtId="0" fontId="58" fillId="11" borderId="94" xfId="6" applyFont="1" applyFill="1" applyBorder="1" applyAlignment="1">
      <alignment vertical="center"/>
    </xf>
    <xf numFmtId="167" fontId="58" fillId="11" borderId="61" xfId="6" applyNumberFormat="1" applyFont="1" applyFill="1" applyBorder="1" applyAlignment="1">
      <alignment vertical="center"/>
    </xf>
    <xf numFmtId="167" fontId="58" fillId="11" borderId="95" xfId="6" applyNumberFormat="1" applyFont="1" applyFill="1" applyBorder="1" applyAlignment="1">
      <alignment vertical="center"/>
    </xf>
    <xf numFmtId="168" fontId="57" fillId="0" borderId="97" xfId="6" quotePrefix="1" applyNumberFormat="1" applyFont="1" applyBorder="1" applyAlignment="1">
      <alignment horizontal="center" vertical="center"/>
    </xf>
    <xf numFmtId="168" fontId="57" fillId="0" borderId="98" xfId="6" applyNumberFormat="1" applyFont="1" applyBorder="1" applyAlignment="1">
      <alignment horizontal="center" vertical="center"/>
    </xf>
    <xf numFmtId="168" fontId="57" fillId="0" borderId="99" xfId="6" applyNumberFormat="1" applyFont="1" applyBorder="1" applyAlignment="1">
      <alignment horizontal="center" vertical="center"/>
    </xf>
    <xf numFmtId="168" fontId="57" fillId="0" borderId="100" xfId="6" applyNumberFormat="1" applyFont="1" applyBorder="1" applyAlignment="1">
      <alignment horizontal="center" vertical="center"/>
    </xf>
    <xf numFmtId="168" fontId="57" fillId="0" borderId="101" xfId="6" applyNumberFormat="1" applyFont="1" applyBorder="1" applyAlignment="1">
      <alignment horizontal="center" vertical="center"/>
    </xf>
    <xf numFmtId="0" fontId="52" fillId="0" borderId="0" xfId="6" applyAlignment="1">
      <alignment horizontal="center" vertical="center" wrapText="1"/>
    </xf>
    <xf numFmtId="49" fontId="57" fillId="0" borderId="102" xfId="6" applyNumberFormat="1" applyFont="1" applyBorder="1" applyAlignment="1">
      <alignment horizontal="center" vertical="center"/>
    </xf>
    <xf numFmtId="0" fontId="57" fillId="0" borderId="98" xfId="6" applyFont="1" applyBorder="1" applyAlignment="1">
      <alignment horizontal="center" vertical="center"/>
    </xf>
    <xf numFmtId="0" fontId="57" fillId="0" borderId="99" xfId="6" applyFont="1" applyBorder="1" applyAlignment="1">
      <alignment horizontal="center" vertical="center"/>
    </xf>
    <xf numFmtId="49" fontId="57" fillId="0" borderId="98" xfId="6" applyNumberFormat="1" applyFont="1" applyBorder="1" applyAlignment="1">
      <alignment horizontal="center" vertical="center"/>
    </xf>
    <xf numFmtId="49" fontId="57" fillId="0" borderId="99" xfId="6" applyNumberFormat="1" applyFont="1" applyBorder="1" applyAlignment="1">
      <alignment horizontal="center" vertical="center"/>
    </xf>
    <xf numFmtId="49" fontId="57" fillId="0" borderId="100" xfId="6" applyNumberFormat="1" applyFont="1" applyBorder="1" applyAlignment="1">
      <alignment horizontal="center" vertical="center"/>
    </xf>
    <xf numFmtId="49" fontId="57" fillId="0" borderId="101" xfId="6" applyNumberFormat="1" applyFont="1" applyBorder="1" applyAlignment="1">
      <alignment horizontal="center" vertical="center"/>
    </xf>
    <xf numFmtId="49" fontId="61" fillId="0" borderId="98" xfId="6" applyNumberFormat="1" applyFont="1" applyBorder="1" applyAlignment="1">
      <alignment horizontal="center" vertical="center"/>
    </xf>
    <xf numFmtId="49" fontId="61" fillId="0" borderId="100" xfId="6" applyNumberFormat="1" applyFont="1" applyBorder="1" applyAlignment="1">
      <alignment horizontal="center" vertical="center"/>
    </xf>
    <xf numFmtId="49" fontId="58" fillId="12" borderId="59" xfId="6" applyNumberFormat="1" applyFont="1" applyFill="1" applyBorder="1" applyAlignment="1">
      <alignment horizontal="left" vertical="center" indent="1"/>
    </xf>
    <xf numFmtId="49" fontId="58" fillId="12" borderId="59" xfId="6" applyNumberFormat="1" applyFont="1" applyFill="1" applyBorder="1" applyAlignment="1">
      <alignment vertical="center"/>
    </xf>
    <xf numFmtId="0" fontId="58" fillId="12" borderId="103" xfId="6" applyFont="1" applyFill="1" applyBorder="1" applyAlignment="1">
      <alignment vertical="center"/>
    </xf>
    <xf numFmtId="0" fontId="58" fillId="12" borderId="104" xfId="6" applyFont="1" applyFill="1" applyBorder="1" applyAlignment="1">
      <alignment vertical="center"/>
    </xf>
    <xf numFmtId="167" fontId="58" fillId="12" borderId="105" xfId="6" applyNumberFormat="1" applyFont="1" applyFill="1" applyBorder="1" applyAlignment="1">
      <alignment vertical="center"/>
    </xf>
    <xf numFmtId="49" fontId="57" fillId="0" borderId="63" xfId="6" applyNumberFormat="1" applyFont="1" applyBorder="1" applyAlignment="1">
      <alignment vertical="center"/>
    </xf>
    <xf numFmtId="0" fontId="57" fillId="0" borderId="106" xfId="8" applyNumberFormat="1" applyFont="1" applyFill="1" applyBorder="1" applyAlignment="1" applyProtection="1">
      <alignment vertical="center"/>
    </xf>
    <xf numFmtId="0" fontId="57" fillId="0" borderId="107" xfId="6" applyFont="1" applyBorder="1" applyAlignment="1">
      <alignment vertical="center"/>
    </xf>
    <xf numFmtId="166" fontId="57" fillId="0" borderId="108" xfId="6" applyNumberFormat="1" applyFont="1" applyBorder="1" applyAlignment="1">
      <alignment vertical="center"/>
    </xf>
    <xf numFmtId="0" fontId="57" fillId="10" borderId="110" xfId="8" applyNumberFormat="1" applyFont="1" applyFill="1" applyBorder="1" applyAlignment="1" applyProtection="1">
      <alignment vertical="center"/>
      <protection locked="0"/>
    </xf>
    <xf numFmtId="0" fontId="57" fillId="10" borderId="111" xfId="6" applyFont="1" applyFill="1" applyBorder="1" applyAlignment="1" applyProtection="1">
      <alignment vertical="center"/>
      <protection locked="0"/>
    </xf>
    <xf numFmtId="166" fontId="57" fillId="0" borderId="112" xfId="6" applyNumberFormat="1" applyFont="1" applyBorder="1" applyAlignment="1">
      <alignment vertical="center"/>
    </xf>
    <xf numFmtId="0" fontId="57" fillId="10" borderId="114" xfId="8" applyNumberFormat="1" applyFont="1" applyFill="1" applyBorder="1" applyAlignment="1" applyProtection="1">
      <alignment vertical="center"/>
      <protection locked="0"/>
    </xf>
    <xf numFmtId="0" fontId="57" fillId="10" borderId="115" xfId="6" applyFont="1" applyFill="1" applyBorder="1" applyAlignment="1" applyProtection="1">
      <alignment vertical="center"/>
      <protection locked="0"/>
    </xf>
    <xf numFmtId="166" fontId="57" fillId="0" borderId="116" xfId="6" applyNumberFormat="1" applyFont="1" applyBorder="1" applyAlignment="1">
      <alignment vertical="center"/>
    </xf>
    <xf numFmtId="49" fontId="58" fillId="0" borderId="59" xfId="6" applyNumberFormat="1" applyFont="1" applyBorder="1" applyAlignment="1">
      <alignment vertical="center"/>
    </xf>
    <xf numFmtId="166" fontId="58" fillId="8" borderId="103" xfId="6" applyNumberFormat="1" applyFont="1" applyFill="1" applyBorder="1" applyAlignment="1">
      <alignment vertical="center"/>
    </xf>
    <xf numFmtId="0" fontId="57" fillId="0" borderId="104" xfId="6" applyFont="1" applyBorder="1" applyAlignment="1">
      <alignment vertical="center"/>
    </xf>
    <xf numFmtId="166" fontId="58" fillId="0" borderId="105" xfId="6" applyNumberFormat="1" applyFont="1" applyBorder="1" applyAlignment="1">
      <alignment vertical="center"/>
    </xf>
    <xf numFmtId="49" fontId="58" fillId="12" borderId="58" xfId="6" applyNumberFormat="1" applyFont="1" applyFill="1" applyBorder="1" applyAlignment="1">
      <alignment horizontal="left" vertical="center" indent="1"/>
    </xf>
    <xf numFmtId="49" fontId="58" fillId="12" borderId="58" xfId="6" applyNumberFormat="1" applyFont="1" applyFill="1" applyBorder="1" applyAlignment="1">
      <alignment vertical="center"/>
    </xf>
    <xf numFmtId="0" fontId="58" fillId="12" borderId="117" xfId="6" applyFont="1" applyFill="1" applyBorder="1" applyAlignment="1">
      <alignment vertical="center"/>
    </xf>
    <xf numFmtId="0" fontId="58" fillId="12" borderId="118" xfId="6" applyFont="1" applyFill="1" applyBorder="1" applyAlignment="1">
      <alignment vertical="center"/>
    </xf>
    <xf numFmtId="167" fontId="58" fillId="12" borderId="119" xfId="6" applyNumberFormat="1" applyFont="1" applyFill="1" applyBorder="1" applyAlignment="1">
      <alignment vertical="center"/>
    </xf>
    <xf numFmtId="0" fontId="57" fillId="0" borderId="59" xfId="6" applyFont="1" applyBorder="1" applyAlignment="1">
      <alignment vertical="center"/>
    </xf>
    <xf numFmtId="0" fontId="57" fillId="10" borderId="103" xfId="8" applyNumberFormat="1" applyFont="1" applyFill="1" applyBorder="1" applyAlignment="1" applyProtection="1">
      <alignment vertical="center"/>
      <protection locked="0"/>
    </xf>
    <xf numFmtId="0" fontId="57" fillId="10" borderId="104" xfId="6" applyFont="1" applyFill="1" applyBorder="1" applyAlignment="1" applyProtection="1">
      <alignment vertical="center"/>
      <protection locked="0"/>
    </xf>
    <xf numFmtId="166" fontId="57" fillId="0" borderId="105" xfId="6" applyNumberFormat="1" applyFont="1" applyBorder="1" applyAlignment="1">
      <alignment vertical="center"/>
    </xf>
    <xf numFmtId="0" fontId="65" fillId="0" borderId="0" xfId="6" applyFont="1" applyAlignment="1">
      <alignment vertical="center"/>
    </xf>
    <xf numFmtId="0" fontId="57" fillId="10" borderId="102" xfId="8" applyNumberFormat="1" applyFont="1" applyFill="1" applyBorder="1" applyAlignment="1" applyProtection="1">
      <alignment vertical="center"/>
      <protection locked="0"/>
    </xf>
    <xf numFmtId="0" fontId="57" fillId="10" borderId="98" xfId="6" applyFont="1" applyFill="1" applyBorder="1" applyAlignment="1" applyProtection="1">
      <alignment vertical="center"/>
      <protection locked="0"/>
    </xf>
    <xf numFmtId="166" fontId="57" fillId="0" borderId="99" xfId="6" applyNumberFormat="1" applyFont="1" applyBorder="1" applyAlignment="1">
      <alignment vertical="center"/>
    </xf>
    <xf numFmtId="49" fontId="44" fillId="0" borderId="76" xfId="6" applyNumberFormat="1" applyFont="1" applyBorder="1" applyAlignment="1">
      <alignment horizontal="left" vertical="center"/>
    </xf>
    <xf numFmtId="49" fontId="36" fillId="0" borderId="76" xfId="6" applyNumberFormat="1" applyFont="1" applyBorder="1" applyAlignment="1">
      <alignment vertical="center"/>
    </xf>
    <xf numFmtId="166" fontId="44" fillId="0" borderId="97" xfId="8" applyNumberFormat="1" applyFont="1" applyBorder="1" applyAlignment="1" applyProtection="1">
      <alignment vertical="center"/>
    </xf>
    <xf numFmtId="0" fontId="36" fillId="0" borderId="121" xfId="6" applyFont="1" applyBorder="1" applyAlignment="1">
      <alignment vertical="center"/>
    </xf>
    <xf numFmtId="166" fontId="44" fillId="0" borderId="122" xfId="6" applyNumberFormat="1" applyFont="1" applyBorder="1" applyAlignment="1">
      <alignment vertical="center"/>
    </xf>
    <xf numFmtId="49" fontId="44" fillId="0" borderId="87" xfId="6" applyNumberFormat="1" applyFont="1" applyBorder="1" applyAlignment="1">
      <alignment vertical="center"/>
    </xf>
    <xf numFmtId="49" fontId="36" fillId="0" borderId="87" xfId="6" applyNumberFormat="1" applyFont="1" applyBorder="1" applyAlignment="1">
      <alignment vertical="center"/>
    </xf>
    <xf numFmtId="0" fontId="36" fillId="0" borderId="123" xfId="6" applyFont="1" applyBorder="1" applyAlignment="1">
      <alignment vertical="center"/>
    </xf>
    <xf numFmtId="0" fontId="36" fillId="0" borderId="124" xfId="6" applyFont="1" applyBorder="1" applyAlignment="1">
      <alignment vertical="center"/>
    </xf>
    <xf numFmtId="0" fontId="36" fillId="10" borderId="125" xfId="6" applyFont="1" applyFill="1" applyBorder="1" applyAlignment="1" applyProtection="1">
      <alignment vertical="center"/>
      <protection locked="0"/>
    </xf>
    <xf numFmtId="49" fontId="52" fillId="0" borderId="0" xfId="6" applyNumberFormat="1" applyAlignment="1">
      <alignment vertical="top"/>
    </xf>
    <xf numFmtId="0" fontId="17" fillId="0" borderId="0" xfId="3" applyFont="1" applyAlignment="1">
      <alignment horizontal="center"/>
    </xf>
    <xf numFmtId="0" fontId="18" fillId="3" borderId="0" xfId="3" applyFont="1" applyFill="1" applyAlignment="1">
      <alignment horizontal="left" vertical="center" wrapText="1"/>
    </xf>
    <xf numFmtId="0" fontId="20" fillId="0" borderId="0" xfId="3" applyFont="1" applyAlignment="1">
      <alignment horizontal="left" vertical="center" wrapText="1"/>
    </xf>
    <xf numFmtId="0" fontId="22" fillId="3" borderId="7" xfId="3" applyFont="1" applyFill="1" applyBorder="1" applyAlignment="1">
      <alignment horizontal="left"/>
    </xf>
    <xf numFmtId="0" fontId="22" fillId="3" borderId="11" xfId="3" applyFont="1" applyFill="1" applyBorder="1" applyAlignment="1">
      <alignment horizontal="left"/>
    </xf>
    <xf numFmtId="0" fontId="13" fillId="0" borderId="7" xfId="3" applyFont="1" applyBorder="1" applyAlignment="1">
      <alignment horizontal="left"/>
    </xf>
    <xf numFmtId="0" fontId="1" fillId="0" borderId="10" xfId="3" applyBorder="1"/>
    <xf numFmtId="0" fontId="1" fillId="0" borderId="11" xfId="3" applyBorder="1"/>
    <xf numFmtId="0" fontId="24" fillId="3" borderId="7" xfId="3" applyFont="1" applyFill="1" applyBorder="1" applyAlignment="1">
      <alignment horizontal="left"/>
    </xf>
    <xf numFmtId="0" fontId="24" fillId="3" borderId="11" xfId="3" applyFont="1" applyFill="1" applyBorder="1" applyAlignment="1">
      <alignment horizontal="left"/>
    </xf>
    <xf numFmtId="0" fontId="2" fillId="3" borderId="7" xfId="3" applyFont="1" applyFill="1" applyBorder="1" applyAlignment="1">
      <alignment vertical="center"/>
    </xf>
    <xf numFmtId="0" fontId="1" fillId="0" borderId="11" xfId="3" applyBorder="1" applyAlignment="1">
      <alignment vertical="center"/>
    </xf>
    <xf numFmtId="0" fontId="25" fillId="0" borderId="10" xfId="3" applyFont="1" applyBorder="1" applyAlignment="1">
      <alignment vertical="center" wrapText="1"/>
    </xf>
    <xf numFmtId="0" fontId="1" fillId="0" borderId="10" xfId="3" applyBorder="1" applyAlignment="1">
      <alignment vertical="center" wrapText="1"/>
    </xf>
    <xf numFmtId="0" fontId="1" fillId="0" borderId="11" xfId="3" applyBorder="1" applyAlignment="1">
      <alignment vertical="center" wrapText="1"/>
    </xf>
    <xf numFmtId="0" fontId="2" fillId="3" borderId="7" xfId="3" applyFont="1" applyFill="1" applyBorder="1" applyAlignment="1">
      <alignment horizontal="left"/>
    </xf>
    <xf numFmtId="0" fontId="2" fillId="3" borderId="10" xfId="3" applyFont="1" applyFill="1" applyBorder="1" applyAlignment="1">
      <alignment horizontal="left"/>
    </xf>
    <xf numFmtId="0" fontId="2" fillId="3" borderId="11" xfId="3" applyFont="1" applyFill="1" applyBorder="1" applyAlignment="1">
      <alignment horizontal="left"/>
    </xf>
    <xf numFmtId="0" fontId="24" fillId="3" borderId="12" xfId="3" applyFont="1" applyFill="1" applyBorder="1" applyAlignment="1">
      <alignment horizontal="center" vertical="top" wrapText="1"/>
    </xf>
    <xf numFmtId="0" fontId="2" fillId="3" borderId="13" xfId="3" applyFont="1" applyFill="1" applyBorder="1" applyAlignment="1">
      <alignment horizontal="center" vertical="top" wrapText="1"/>
    </xf>
    <xf numFmtId="0" fontId="2" fillId="3" borderId="14" xfId="3" applyFont="1" applyFill="1" applyBorder="1" applyAlignment="1">
      <alignment horizontal="center" vertical="top" wrapText="1"/>
    </xf>
    <xf numFmtId="0" fontId="24" fillId="3" borderId="15" xfId="3" applyFont="1" applyFill="1" applyBorder="1" applyAlignment="1">
      <alignment horizontal="left" vertical="top" wrapText="1"/>
    </xf>
    <xf numFmtId="0" fontId="1" fillId="3" borderId="0" xfId="3" applyFill="1" applyAlignment="1">
      <alignment horizontal="left" vertical="top" wrapText="1"/>
    </xf>
    <xf numFmtId="0" fontId="2" fillId="3" borderId="0" xfId="3" applyFont="1" applyFill="1" applyAlignment="1">
      <alignment horizontal="left" vertical="top" wrapText="1"/>
    </xf>
    <xf numFmtId="0" fontId="1" fillId="3" borderId="16" xfId="3" applyFill="1" applyBorder="1" applyAlignment="1">
      <alignment horizontal="left" vertical="top" wrapText="1"/>
    </xf>
    <xf numFmtId="0" fontId="28" fillId="3" borderId="17" xfId="3" applyFont="1" applyFill="1" applyBorder="1" applyAlignment="1">
      <alignment horizontal="center" vertical="top" wrapText="1"/>
    </xf>
    <xf numFmtId="0" fontId="1" fillId="3" borderId="18" xfId="3" applyFill="1" applyBorder="1" applyAlignment="1">
      <alignment horizontal="center" vertical="top" wrapText="1"/>
    </xf>
    <xf numFmtId="0" fontId="1" fillId="3" borderId="19" xfId="3" applyFill="1" applyBorder="1" applyAlignment="1">
      <alignment horizontal="center" vertical="top" wrapText="1"/>
    </xf>
    <xf numFmtId="0" fontId="2" fillId="0" borderId="7" xfId="3" applyFont="1" applyBorder="1" applyAlignment="1">
      <alignment horizontal="left" vertical="top" wrapText="1"/>
    </xf>
    <xf numFmtId="0" fontId="2" fillId="0" borderId="10" xfId="3" applyFont="1" applyBorder="1" applyAlignment="1">
      <alignment horizontal="left" vertical="top" wrapText="1"/>
    </xf>
    <xf numFmtId="0" fontId="2" fillId="0" borderId="11" xfId="3" applyFont="1" applyBorder="1" applyAlignment="1">
      <alignment horizontal="left" vertical="top" wrapText="1"/>
    </xf>
    <xf numFmtId="0" fontId="2" fillId="3" borderId="15" xfId="3" applyFont="1" applyFill="1" applyBorder="1" applyAlignment="1">
      <alignment horizontal="left" vertical="top" wrapText="1"/>
    </xf>
    <xf numFmtId="0" fontId="2" fillId="3" borderId="0" xfId="3" applyFont="1" applyFill="1" applyAlignment="1">
      <alignment horizontal="left" vertical="top"/>
    </xf>
    <xf numFmtId="0" fontId="2" fillId="3" borderId="16" xfId="3" applyFont="1" applyFill="1" applyBorder="1" applyAlignment="1">
      <alignment horizontal="left" vertical="top"/>
    </xf>
    <xf numFmtId="0" fontId="2" fillId="3" borderId="15" xfId="3" applyFont="1" applyFill="1" applyBorder="1" applyAlignment="1">
      <alignment horizontal="left" vertical="top"/>
    </xf>
    <xf numFmtId="0" fontId="2" fillId="3" borderId="15" xfId="3" applyFont="1" applyFill="1" applyBorder="1" applyAlignment="1">
      <alignment horizontal="left"/>
    </xf>
    <xf numFmtId="0" fontId="2" fillId="3" borderId="0" xfId="3" applyFont="1" applyFill="1" applyAlignment="1">
      <alignment horizontal="left"/>
    </xf>
    <xf numFmtId="0" fontId="2" fillId="3" borderId="20" xfId="3" applyFont="1" applyFill="1" applyBorder="1" applyAlignment="1">
      <alignment horizontal="left"/>
    </xf>
    <xf numFmtId="0" fontId="2" fillId="3" borderId="126" xfId="3" applyFont="1" applyFill="1" applyBorder="1" applyAlignment="1">
      <alignment horizontal="left"/>
    </xf>
    <xf numFmtId="0" fontId="2" fillId="3" borderId="16" xfId="3" applyFont="1" applyFill="1" applyBorder="1" applyAlignment="1">
      <alignment horizontal="left"/>
    </xf>
    <xf numFmtId="0" fontId="2" fillId="3" borderId="17" xfId="3" applyFont="1" applyFill="1" applyBorder="1" applyAlignment="1">
      <alignment horizontal="left"/>
    </xf>
    <xf numFmtId="0" fontId="2" fillId="3" borderId="18" xfId="3" applyFont="1" applyFill="1" applyBorder="1" applyAlignment="1">
      <alignment horizontal="left"/>
    </xf>
    <xf numFmtId="0" fontId="2" fillId="3" borderId="19" xfId="3" applyFont="1" applyFill="1" applyBorder="1" applyAlignment="1">
      <alignment horizontal="left"/>
    </xf>
    <xf numFmtId="0" fontId="36" fillId="3" borderId="12" xfId="3" applyFont="1" applyFill="1" applyBorder="1" applyAlignment="1">
      <alignment horizontal="left"/>
    </xf>
    <xf numFmtId="0" fontId="36" fillId="3" borderId="13" xfId="3" applyFont="1" applyFill="1" applyBorder="1" applyAlignment="1">
      <alignment horizontal="left"/>
    </xf>
    <xf numFmtId="0" fontId="36" fillId="3" borderId="14" xfId="3" applyFont="1" applyFill="1" applyBorder="1" applyAlignment="1">
      <alignment horizontal="left"/>
    </xf>
    <xf numFmtId="0" fontId="37" fillId="0" borderId="7" xfId="3" applyFont="1" applyBorder="1" applyAlignment="1">
      <alignment horizontal="center" vertical="top" wrapText="1"/>
    </xf>
    <xf numFmtId="0" fontId="37" fillId="0" borderId="10" xfId="3" applyFont="1" applyBorder="1" applyAlignment="1">
      <alignment horizontal="center" vertical="top" wrapText="1"/>
    </xf>
    <xf numFmtId="0" fontId="37" fillId="0" borderId="11" xfId="3" applyFont="1" applyBorder="1" applyAlignment="1">
      <alignment horizontal="center" vertical="top" wrapText="1"/>
    </xf>
    <xf numFmtId="0" fontId="2" fillId="0" borderId="7" xfId="3" applyFont="1" applyBorder="1" applyAlignment="1">
      <alignment horizontal="left"/>
    </xf>
    <xf numFmtId="0" fontId="2" fillId="0" borderId="10" xfId="3" applyFont="1" applyBorder="1" applyAlignment="1">
      <alignment horizontal="left"/>
    </xf>
    <xf numFmtId="0" fontId="2" fillId="0" borderId="8" xfId="3" applyFont="1" applyBorder="1" applyAlignment="1">
      <alignment horizontal="left"/>
    </xf>
    <xf numFmtId="0" fontId="40" fillId="4" borderId="15" xfId="4" applyFont="1" applyFill="1" applyBorder="1" applyAlignment="1">
      <alignment horizontal="left" vertical="center" wrapText="1"/>
    </xf>
    <xf numFmtId="0" fontId="40" fillId="4" borderId="0" xfId="4" applyFont="1" applyFill="1" applyBorder="1" applyAlignment="1">
      <alignment horizontal="left" vertical="center" wrapText="1"/>
    </xf>
    <xf numFmtId="0" fontId="40" fillId="4" borderId="16" xfId="4" applyFont="1" applyFill="1" applyBorder="1" applyAlignment="1">
      <alignment horizontal="left" vertical="center" wrapText="1"/>
    </xf>
    <xf numFmtId="0" fontId="40" fillId="4" borderId="15" xfId="4" applyFont="1" applyFill="1" applyBorder="1" applyAlignment="1">
      <alignment vertical="center" wrapText="1"/>
    </xf>
    <xf numFmtId="0" fontId="40" fillId="4" borderId="0" xfId="4" applyFont="1" applyFill="1" applyBorder="1" applyAlignment="1">
      <alignment vertical="center" wrapText="1"/>
    </xf>
    <xf numFmtId="0" fontId="40" fillId="4" borderId="16" xfId="4" applyFont="1" applyFill="1" applyBorder="1" applyAlignment="1">
      <alignment vertical="center" wrapText="1"/>
    </xf>
    <xf numFmtId="0" fontId="40" fillId="4" borderId="15" xfId="4" applyFont="1" applyFill="1" applyBorder="1" applyAlignment="1">
      <alignment horizontal="left"/>
    </xf>
    <xf numFmtId="0" fontId="40" fillId="4" borderId="0" xfId="4" applyFont="1" applyFill="1" applyBorder="1" applyAlignment="1">
      <alignment horizontal="left"/>
    </xf>
    <xf numFmtId="0" fontId="40" fillId="4" borderId="16" xfId="4" applyFont="1" applyFill="1" applyBorder="1" applyAlignment="1">
      <alignment horizontal="left"/>
    </xf>
    <xf numFmtId="0" fontId="40" fillId="4" borderId="15" xfId="4" applyFont="1" applyFill="1" applyBorder="1" applyAlignment="1">
      <alignment vertical="center"/>
    </xf>
    <xf numFmtId="0" fontId="40" fillId="4" borderId="0" xfId="4" applyFont="1" applyFill="1" applyBorder="1" applyAlignment="1">
      <alignment vertical="center"/>
    </xf>
    <xf numFmtId="0" fontId="40" fillId="4" borderId="16" xfId="4" applyFont="1" applyFill="1" applyBorder="1" applyAlignment="1">
      <alignment vertical="center"/>
    </xf>
    <xf numFmtId="0" fontId="2" fillId="0" borderId="12" xfId="3" applyFont="1" applyBorder="1" applyAlignment="1">
      <alignment horizontal="left" vertical="center" wrapText="1"/>
    </xf>
    <xf numFmtId="0" fontId="2" fillId="0" borderId="13" xfId="3" applyFont="1" applyBorder="1" applyAlignment="1">
      <alignment horizontal="left" vertical="center" wrapText="1"/>
    </xf>
    <xf numFmtId="0" fontId="2" fillId="0" borderId="14" xfId="3" applyFont="1" applyBorder="1" applyAlignment="1">
      <alignment horizontal="left" vertical="center" wrapText="1"/>
    </xf>
    <xf numFmtId="0" fontId="2" fillId="0" borderId="17" xfId="3" applyFont="1" applyBorder="1" applyAlignment="1">
      <alignment horizontal="left" vertical="center" wrapText="1"/>
    </xf>
    <xf numFmtId="0" fontId="2" fillId="0" borderId="18" xfId="3" applyFont="1" applyBorder="1" applyAlignment="1">
      <alignment horizontal="left" vertical="center" wrapText="1"/>
    </xf>
    <xf numFmtId="0" fontId="2" fillId="0" borderId="19" xfId="3" applyFont="1" applyBorder="1" applyAlignment="1">
      <alignment horizontal="left" vertical="center" wrapText="1"/>
    </xf>
    <xf numFmtId="0" fontId="2" fillId="0" borderId="22" xfId="3" applyFont="1" applyBorder="1" applyAlignment="1">
      <alignment horizontal="left" vertical="center" wrapText="1"/>
    </xf>
    <xf numFmtId="0" fontId="2" fillId="0" borderId="23" xfId="3" applyFont="1" applyBorder="1" applyAlignment="1">
      <alignment horizontal="left" vertical="center"/>
    </xf>
    <xf numFmtId="0" fontId="2" fillId="0" borderId="24" xfId="3" applyFont="1" applyBorder="1" applyAlignment="1">
      <alignment horizontal="left" vertical="center"/>
    </xf>
    <xf numFmtId="0" fontId="2" fillId="0" borderId="25" xfId="3" applyFont="1" applyBorder="1" applyAlignment="1">
      <alignment horizontal="left" vertical="center"/>
    </xf>
    <xf numFmtId="0" fontId="2" fillId="0" borderId="26" xfId="3" applyFont="1" applyBorder="1" applyAlignment="1">
      <alignment horizontal="left" vertical="center"/>
    </xf>
    <xf numFmtId="0" fontId="2" fillId="0" borderId="27" xfId="3" applyFont="1" applyBorder="1" applyAlignment="1">
      <alignment horizontal="left" vertical="center"/>
    </xf>
    <xf numFmtId="0" fontId="10" fillId="3" borderId="0" xfId="3" applyFont="1" applyFill="1" applyAlignment="1">
      <alignment horizontal="left" wrapText="1"/>
    </xf>
    <xf numFmtId="0" fontId="41" fillId="4" borderId="15" xfId="4" applyFont="1" applyFill="1" applyBorder="1" applyAlignment="1">
      <alignment vertical="center"/>
    </xf>
    <xf numFmtId="0" fontId="41" fillId="4" borderId="0" xfId="4" applyFont="1" applyFill="1" applyBorder="1" applyAlignment="1">
      <alignment vertical="center"/>
    </xf>
    <xf numFmtId="0" fontId="41" fillId="4" borderId="16" xfId="4" applyFont="1" applyFill="1" applyBorder="1" applyAlignment="1">
      <alignment vertical="center"/>
    </xf>
    <xf numFmtId="0" fontId="24" fillId="4" borderId="12" xfId="3" applyFont="1" applyFill="1" applyBorder="1" applyAlignment="1">
      <alignment horizontal="left" wrapText="1"/>
    </xf>
    <xf numFmtId="0" fontId="2" fillId="4" borderId="13" xfId="3" applyFont="1" applyFill="1" applyBorder="1" applyAlignment="1">
      <alignment horizontal="left" wrapText="1"/>
    </xf>
    <xf numFmtId="0" fontId="2" fillId="4" borderId="14" xfId="3" applyFont="1" applyFill="1" applyBorder="1" applyAlignment="1">
      <alignment horizontal="left" wrapText="1"/>
    </xf>
    <xf numFmtId="0" fontId="2" fillId="4" borderId="12" xfId="3" applyFont="1" applyFill="1" applyBorder="1" applyAlignment="1">
      <alignment vertical="center" wrapText="1"/>
    </xf>
    <xf numFmtId="0" fontId="2" fillId="4" borderId="13" xfId="3" applyFont="1" applyFill="1" applyBorder="1" applyAlignment="1">
      <alignment vertical="center" wrapText="1"/>
    </xf>
    <xf numFmtId="0" fontId="2" fillId="4" borderId="14" xfId="3" applyFont="1" applyFill="1" applyBorder="1" applyAlignment="1">
      <alignment vertical="center" wrapText="1"/>
    </xf>
    <xf numFmtId="0" fontId="39" fillId="0" borderId="0" xfId="3" applyFont="1" applyAlignment="1">
      <alignment horizontal="left" vertical="center" wrapText="1"/>
    </xf>
    <xf numFmtId="0" fontId="2" fillId="4" borderId="15" xfId="3" applyFont="1" applyFill="1" applyBorder="1" applyAlignment="1">
      <alignment horizontal="left" wrapText="1"/>
    </xf>
    <xf numFmtId="0" fontId="2" fillId="4" borderId="0" xfId="3" applyFont="1" applyFill="1" applyAlignment="1">
      <alignment horizontal="left" wrapText="1"/>
    </xf>
    <xf numFmtId="0" fontId="2" fillId="4" borderId="16" xfId="3" applyFont="1" applyFill="1" applyBorder="1" applyAlignment="1">
      <alignment horizontal="left" wrapText="1"/>
    </xf>
    <xf numFmtId="0" fontId="2" fillId="4" borderId="15" xfId="3" applyFont="1" applyFill="1" applyBorder="1" applyAlignment="1">
      <alignment vertical="center" wrapText="1"/>
    </xf>
    <xf numFmtId="0" fontId="2" fillId="4" borderId="0" xfId="3" applyFont="1" applyFill="1" applyAlignment="1">
      <alignment vertical="center" wrapText="1"/>
    </xf>
    <xf numFmtId="0" fontId="2" fillId="4" borderId="16" xfId="3" applyFont="1" applyFill="1" applyBorder="1" applyAlignment="1">
      <alignment vertical="center" wrapText="1"/>
    </xf>
    <xf numFmtId="0" fontId="2" fillId="4" borderId="15" xfId="3" applyFont="1" applyFill="1" applyBorder="1" applyAlignment="1">
      <alignment horizontal="left"/>
    </xf>
    <xf numFmtId="0" fontId="2" fillId="4" borderId="0" xfId="3" applyFont="1" applyFill="1" applyAlignment="1">
      <alignment horizontal="left"/>
    </xf>
    <xf numFmtId="0" fontId="2" fillId="4" borderId="16" xfId="3" applyFont="1" applyFill="1" applyBorder="1" applyAlignment="1">
      <alignment horizontal="left"/>
    </xf>
    <xf numFmtId="0" fontId="40" fillId="4" borderId="15" xfId="4" applyFont="1" applyFill="1" applyBorder="1" applyAlignment="1">
      <alignment wrapText="1"/>
    </xf>
    <xf numFmtId="0" fontId="40" fillId="4" borderId="0" xfId="4" applyFont="1" applyFill="1" applyBorder="1" applyAlignment="1">
      <alignment wrapText="1"/>
    </xf>
    <xf numFmtId="0" fontId="40" fillId="4" borderId="16" xfId="4" applyFont="1" applyFill="1" applyBorder="1" applyAlignment="1">
      <alignment wrapText="1"/>
    </xf>
    <xf numFmtId="0" fontId="41" fillId="4" borderId="15" xfId="4" applyFont="1" applyFill="1" applyBorder="1" applyAlignment="1">
      <alignment vertical="center" wrapText="1"/>
    </xf>
    <xf numFmtId="0" fontId="41" fillId="4" borderId="0" xfId="4" applyFont="1" applyFill="1" applyBorder="1" applyAlignment="1">
      <alignment vertical="center" wrapText="1"/>
    </xf>
    <xf numFmtId="0" fontId="41" fillId="4" borderId="16" xfId="4" applyFont="1" applyFill="1" applyBorder="1" applyAlignment="1">
      <alignment vertical="center" wrapText="1"/>
    </xf>
    <xf numFmtId="0" fontId="40" fillId="4" borderId="17" xfId="4" applyFont="1" applyFill="1" applyBorder="1" applyAlignment="1">
      <alignment vertical="center"/>
    </xf>
    <xf numFmtId="0" fontId="40" fillId="4" borderId="18" xfId="4" applyFont="1" applyFill="1" applyBorder="1" applyAlignment="1">
      <alignment vertical="center"/>
    </xf>
    <xf numFmtId="0" fontId="40" fillId="4" borderId="19" xfId="4" applyFont="1" applyFill="1" applyBorder="1" applyAlignment="1">
      <alignment vertical="center"/>
    </xf>
    <xf numFmtId="0" fontId="40" fillId="0" borderId="10" xfId="4" applyFont="1" applyFill="1" applyBorder="1" applyAlignment="1">
      <alignment horizontal="center" vertical="center"/>
    </xf>
    <xf numFmtId="0" fontId="51" fillId="0" borderId="0" xfId="0" applyFont="1" applyAlignment="1">
      <alignment horizontal="left" vertical="center" wrapText="1"/>
    </xf>
    <xf numFmtId="0" fontId="0" fillId="0" borderId="0" xfId="0"/>
    <xf numFmtId="0" fontId="6" fillId="0" borderId="0" xfId="1" applyFont="1" applyAlignment="1">
      <alignment wrapText="1"/>
    </xf>
    <xf numFmtId="0" fontId="50" fillId="0" borderId="0" xfId="0" applyFont="1" applyAlignment="1">
      <alignment wrapText="1"/>
    </xf>
    <xf numFmtId="0" fontId="2" fillId="0" borderId="0" xfId="1" applyAlignment="1">
      <alignment horizontal="center" vertical="center" wrapText="1"/>
    </xf>
    <xf numFmtId="0" fontId="4" fillId="0" borderId="0" xfId="1" applyFont="1" applyAlignment="1">
      <alignment horizontal="left" vertical="center" wrapText="1"/>
    </xf>
    <xf numFmtId="0" fontId="5" fillId="0" borderId="0" xfId="1" applyFont="1" applyAlignment="1">
      <alignment horizontal="center" vertical="center" wrapText="1"/>
    </xf>
    <xf numFmtId="1" fontId="5" fillId="0" borderId="0" xfId="1" applyNumberFormat="1" applyFont="1" applyAlignment="1">
      <alignment horizontal="center" vertical="center" wrapText="1"/>
    </xf>
    <xf numFmtId="0" fontId="0" fillId="0" borderId="0" xfId="0" applyAlignment="1">
      <alignment horizontal="center" vertical="center" wrapText="1"/>
    </xf>
    <xf numFmtId="0" fontId="6" fillId="0" borderId="0" xfId="1" applyFont="1" applyAlignment="1">
      <alignment horizontal="center" vertical="center" wrapText="1"/>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 xfId="1" applyFont="1" applyBorder="1" applyAlignment="1">
      <alignment horizontal="right" vertical="center" wrapText="1"/>
    </xf>
    <xf numFmtId="0" fontId="6" fillId="0" borderId="4" xfId="1" applyFont="1" applyBorder="1" applyAlignment="1">
      <alignment horizontal="right" vertical="center" wrapText="1"/>
    </xf>
    <xf numFmtId="0" fontId="6" fillId="0" borderId="3" xfId="1" applyFont="1" applyBorder="1" applyAlignment="1">
      <alignment horizontal="right" vertical="center" wrapText="1"/>
    </xf>
    <xf numFmtId="0" fontId="10" fillId="0" borderId="0" xfId="2" applyFont="1" applyAlignment="1">
      <alignment horizontal="left" wrapText="1"/>
    </xf>
    <xf numFmtId="49" fontId="44" fillId="0" borderId="4" xfId="6" applyNumberFormat="1" applyFont="1" applyBorder="1" applyAlignment="1">
      <alignment horizontal="right" vertical="center" wrapText="1"/>
    </xf>
    <xf numFmtId="49" fontId="44" fillId="0" borderId="3" xfId="6" applyNumberFormat="1" applyFont="1" applyBorder="1" applyAlignment="1">
      <alignment horizontal="right" vertical="center" wrapText="1"/>
    </xf>
    <xf numFmtId="0" fontId="57" fillId="0" borderId="0" xfId="6" applyFont="1" applyAlignment="1">
      <alignment horizontal="left" vertical="top" wrapText="1"/>
    </xf>
    <xf numFmtId="49" fontId="57" fillId="0" borderId="0" xfId="6" applyNumberFormat="1" applyFont="1" applyAlignment="1">
      <alignment vertical="top"/>
    </xf>
    <xf numFmtId="49" fontId="58" fillId="0" borderId="30" xfId="6" applyNumberFormat="1" applyFont="1" applyBorder="1" applyAlignment="1">
      <alignment horizontal="left"/>
    </xf>
    <xf numFmtId="0" fontId="57" fillId="0" borderId="5" xfId="6" applyFont="1" applyBorder="1" applyAlignment="1">
      <alignment horizontal="left"/>
    </xf>
    <xf numFmtId="0" fontId="57" fillId="0" borderId="43" xfId="6" applyFont="1" applyBorder="1" applyAlignment="1">
      <alignment horizontal="left" vertical="center" wrapText="1"/>
    </xf>
    <xf numFmtId="0" fontId="57" fillId="0" borderId="42" xfId="6" applyFont="1" applyBorder="1" applyAlignment="1">
      <alignment horizontal="left" vertical="center" wrapText="1"/>
    </xf>
    <xf numFmtId="0" fontId="57" fillId="0" borderId="48" xfId="6" applyFont="1" applyBorder="1" applyAlignment="1">
      <alignment horizontal="left" vertical="center" wrapText="1"/>
    </xf>
    <xf numFmtId="0" fontId="57" fillId="0" borderId="49" xfId="6" applyFont="1" applyBorder="1" applyAlignment="1">
      <alignment horizontal="left" vertical="center" wrapText="1"/>
    </xf>
    <xf numFmtId="0" fontId="58" fillId="0" borderId="4" xfId="6" applyFont="1" applyBorder="1" applyAlignment="1">
      <alignment horizontal="left" vertical="center" wrapText="1"/>
    </xf>
    <xf numFmtId="0" fontId="58" fillId="0" borderId="3" xfId="6" applyFont="1" applyBorder="1" applyAlignment="1">
      <alignment horizontal="left" vertical="center" wrapText="1"/>
    </xf>
    <xf numFmtId="49" fontId="58" fillId="0" borderId="4" xfId="6" applyNumberFormat="1" applyFont="1" applyBorder="1" applyAlignment="1">
      <alignment horizontal="left" vertical="center" wrapText="1"/>
    </xf>
    <xf numFmtId="49" fontId="58" fillId="0" borderId="3" xfId="6" applyNumberFormat="1" applyFont="1" applyBorder="1" applyAlignment="1">
      <alignment horizontal="left" vertical="center" wrapText="1"/>
    </xf>
    <xf numFmtId="49" fontId="57" fillId="0" borderId="43" xfId="6" quotePrefix="1" applyNumberFormat="1" applyFont="1" applyBorder="1" applyAlignment="1">
      <alignment horizontal="left" vertical="center" wrapText="1"/>
    </xf>
    <xf numFmtId="49" fontId="57" fillId="0" borderId="42" xfId="6" quotePrefix="1" applyNumberFormat="1" applyFont="1" applyBorder="1" applyAlignment="1">
      <alignment horizontal="left" vertical="center" wrapText="1"/>
    </xf>
    <xf numFmtId="49" fontId="57" fillId="0" borderId="48" xfId="6" applyNumberFormat="1" applyFont="1" applyBorder="1" applyAlignment="1">
      <alignment horizontal="left" vertical="center" wrapText="1"/>
    </xf>
    <xf numFmtId="49" fontId="57" fillId="0" borderId="49" xfId="6" applyNumberFormat="1" applyFont="1" applyBorder="1" applyAlignment="1">
      <alignment horizontal="left" vertical="center" wrapText="1"/>
    </xf>
    <xf numFmtId="49" fontId="58" fillId="0" borderId="37" xfId="6" applyNumberFormat="1" applyFont="1" applyBorder="1" applyAlignment="1">
      <alignment horizontal="left" vertical="center" wrapText="1"/>
    </xf>
    <xf numFmtId="49" fontId="58" fillId="0" borderId="36" xfId="6" applyNumberFormat="1" applyFont="1" applyBorder="1" applyAlignment="1">
      <alignment horizontal="left" vertical="center" wrapText="1"/>
    </xf>
    <xf numFmtId="0" fontId="57" fillId="3" borderId="43" xfId="6" applyFont="1" applyFill="1" applyBorder="1" applyAlignment="1">
      <alignment horizontal="left" vertical="center" wrapText="1"/>
    </xf>
    <xf numFmtId="0" fontId="57" fillId="3" borderId="42" xfId="6" applyFont="1" applyFill="1" applyBorder="1" applyAlignment="1">
      <alignment horizontal="left" vertical="center" wrapText="1"/>
    </xf>
    <xf numFmtId="49" fontId="57" fillId="0" borderId="43" xfId="6" applyNumberFormat="1" applyFont="1" applyBorder="1" applyAlignment="1">
      <alignment horizontal="left" vertical="center" wrapText="1"/>
    </xf>
    <xf numFmtId="49" fontId="57" fillId="0" borderId="42" xfId="6" applyNumberFormat="1" applyFont="1" applyBorder="1" applyAlignment="1">
      <alignment horizontal="left" vertical="center" wrapText="1"/>
    </xf>
    <xf numFmtId="49" fontId="52" fillId="0" borderId="43" xfId="6" applyNumberFormat="1" applyBorder="1" applyAlignment="1">
      <alignment horizontal="left" vertical="center" wrapText="1"/>
    </xf>
    <xf numFmtId="49" fontId="52" fillId="0" borderId="42" xfId="6" applyNumberFormat="1" applyBorder="1" applyAlignment="1">
      <alignment horizontal="left" vertical="center" wrapText="1"/>
    </xf>
    <xf numFmtId="0" fontId="35" fillId="7" borderId="2" xfId="6" applyFont="1" applyFill="1" applyBorder="1" applyAlignment="1">
      <alignment horizontal="left" vertical="center" wrapText="1"/>
    </xf>
    <xf numFmtId="0" fontId="35" fillId="7" borderId="4" xfId="6" applyFont="1" applyFill="1" applyBorder="1" applyAlignment="1">
      <alignment horizontal="left" vertical="center" wrapText="1"/>
    </xf>
    <xf numFmtId="0" fontId="58" fillId="0" borderId="37" xfId="6" applyFont="1" applyBorder="1" applyAlignment="1">
      <alignment horizontal="left" vertical="center" wrapText="1"/>
    </xf>
    <xf numFmtId="0" fontId="58" fillId="0" borderId="36" xfId="6" applyFont="1" applyBorder="1" applyAlignment="1">
      <alignment horizontal="left" vertical="center" wrapText="1"/>
    </xf>
    <xf numFmtId="1" fontId="57" fillId="0" borderId="43" xfId="6" applyNumberFormat="1" applyFont="1" applyBorder="1" applyAlignment="1">
      <alignment horizontal="left" vertical="center" wrapText="1"/>
    </xf>
    <xf numFmtId="1" fontId="57" fillId="0" borderId="42" xfId="6" applyNumberFormat="1" applyFont="1" applyBorder="1" applyAlignment="1">
      <alignment horizontal="left" vertical="center" wrapText="1"/>
    </xf>
    <xf numFmtId="1" fontId="57" fillId="0" borderId="48" xfId="6" applyNumberFormat="1" applyFont="1" applyBorder="1" applyAlignment="1">
      <alignment horizontal="left" vertical="center" wrapText="1"/>
    </xf>
    <xf numFmtId="1" fontId="57" fillId="0" borderId="49" xfId="6" applyNumberFormat="1" applyFont="1" applyBorder="1" applyAlignment="1">
      <alignment horizontal="left" vertical="center" wrapText="1"/>
    </xf>
    <xf numFmtId="1" fontId="58" fillId="0" borderId="2" xfId="6" applyNumberFormat="1" applyFont="1" applyBorder="1" applyAlignment="1">
      <alignment horizontal="left" vertical="center" wrapText="1"/>
    </xf>
    <xf numFmtId="1" fontId="58" fillId="0" borderId="3" xfId="6" applyNumberFormat="1" applyFont="1" applyBorder="1" applyAlignment="1">
      <alignment horizontal="left" vertical="center" wrapText="1"/>
    </xf>
    <xf numFmtId="0" fontId="57" fillId="3" borderId="48" xfId="6" applyFont="1" applyFill="1" applyBorder="1" applyAlignment="1">
      <alignment horizontal="left" vertical="center" wrapText="1"/>
    </xf>
    <xf numFmtId="0" fontId="57" fillId="3" borderId="49" xfId="6" applyFont="1" applyFill="1" applyBorder="1" applyAlignment="1">
      <alignment horizontal="left" vertical="center" wrapText="1"/>
    </xf>
    <xf numFmtId="49" fontId="52" fillId="0" borderId="0" xfId="6" quotePrefix="1" applyNumberFormat="1" applyAlignment="1">
      <alignment horizontal="center" vertical="center" wrapText="1"/>
    </xf>
    <xf numFmtId="49" fontId="52" fillId="0" borderId="20" xfId="6" quotePrefix="1" applyNumberFormat="1" applyBorder="1" applyAlignment="1">
      <alignment horizontal="center" vertical="center" wrapText="1"/>
    </xf>
    <xf numFmtId="49" fontId="57" fillId="0" borderId="0" xfId="6" applyNumberFormat="1" applyFont="1" applyAlignment="1">
      <alignment horizontal="center" vertical="center" wrapText="1"/>
    </xf>
    <xf numFmtId="49" fontId="52" fillId="0" borderId="20" xfId="6" applyNumberFormat="1" applyBorder="1" applyAlignment="1">
      <alignment horizontal="center" vertical="center" wrapText="1"/>
    </xf>
    <xf numFmtId="0" fontId="52" fillId="0" borderId="30" xfId="6" applyBorder="1" applyAlignment="1">
      <alignment horizontal="center" vertical="center" wrapText="1"/>
    </xf>
    <xf numFmtId="0" fontId="52" fillId="0" borderId="29" xfId="6" applyBorder="1" applyAlignment="1">
      <alignment horizontal="center" vertical="center" wrapText="1"/>
    </xf>
    <xf numFmtId="0" fontId="60" fillId="0" borderId="0" xfId="7" applyFont="1" applyBorder="1" applyAlignment="1" applyProtection="1">
      <alignment horizontal="left" vertical="top" wrapText="1"/>
    </xf>
    <xf numFmtId="49" fontId="58" fillId="6" borderId="31" xfId="6" applyNumberFormat="1" applyFont="1" applyFill="1" applyBorder="1" applyAlignment="1" applyProtection="1">
      <alignment horizontal="center" vertical="center" wrapText="1"/>
      <protection locked="0"/>
    </xf>
    <xf numFmtId="49" fontId="58" fillId="6" borderId="32" xfId="6" applyNumberFormat="1" applyFont="1" applyFill="1" applyBorder="1" applyAlignment="1" applyProtection="1">
      <alignment horizontal="center" vertical="center" wrapText="1"/>
      <protection locked="0"/>
    </xf>
    <xf numFmtId="49" fontId="58" fillId="6" borderId="5" xfId="6" applyNumberFormat="1" applyFont="1" applyFill="1" applyBorder="1" applyAlignment="1" applyProtection="1">
      <alignment horizontal="center" vertical="center" wrapText="1"/>
      <protection locked="0"/>
    </xf>
    <xf numFmtId="49" fontId="53" fillId="0" borderId="30" xfId="6" applyNumberFormat="1" applyFont="1" applyBorder="1" applyAlignment="1">
      <alignment horizontal="left" vertical="center" wrapText="1"/>
    </xf>
    <xf numFmtId="49" fontId="55" fillId="0" borderId="30" xfId="6" applyNumberFormat="1" applyFont="1" applyBorder="1" applyAlignment="1">
      <alignment horizontal="left" vertical="center" wrapText="1"/>
    </xf>
    <xf numFmtId="0" fontId="55" fillId="0" borderId="30" xfId="6" applyFont="1" applyBorder="1" applyAlignment="1">
      <alignment horizontal="left" vertical="center"/>
    </xf>
    <xf numFmtId="0" fontId="57" fillId="0" borderId="5" xfId="6" applyFont="1" applyBorder="1" applyAlignment="1">
      <alignment horizontal="left" vertical="top" wrapText="1"/>
    </xf>
    <xf numFmtId="49" fontId="58" fillId="5" borderId="5" xfId="6" applyNumberFormat="1" applyFont="1" applyFill="1" applyBorder="1" applyAlignment="1" applyProtection="1">
      <alignment horizontal="left" vertical="top"/>
      <protection locked="0"/>
    </xf>
    <xf numFmtId="0" fontId="57" fillId="0" borderId="5" xfId="6" applyFont="1" applyBorder="1" applyAlignment="1">
      <alignment horizontal="left" vertical="top"/>
    </xf>
    <xf numFmtId="49" fontId="58" fillId="6" borderId="5" xfId="6" applyNumberFormat="1" applyFont="1" applyFill="1" applyBorder="1" applyAlignment="1" applyProtection="1">
      <alignment horizontal="left" vertical="top" wrapText="1"/>
      <protection locked="0"/>
    </xf>
    <xf numFmtId="49" fontId="58" fillId="6" borderId="0" xfId="6" applyNumberFormat="1" applyFont="1" applyFill="1" applyAlignment="1" applyProtection="1">
      <alignment horizontal="left" vertical="top"/>
      <protection locked="0"/>
    </xf>
    <xf numFmtId="49" fontId="58" fillId="5" borderId="0" xfId="6" applyNumberFormat="1" applyFont="1" applyFill="1" applyAlignment="1" applyProtection="1">
      <alignment horizontal="left" vertical="top" wrapText="1"/>
      <protection locked="0"/>
    </xf>
    <xf numFmtId="49" fontId="58" fillId="5" borderId="30" xfId="6" applyNumberFormat="1" applyFont="1" applyFill="1" applyBorder="1" applyAlignment="1" applyProtection="1">
      <alignment horizontal="left" vertical="top" wrapText="1"/>
      <protection locked="0"/>
    </xf>
    <xf numFmtId="49" fontId="58" fillId="5" borderId="0" xfId="6" applyNumberFormat="1" applyFont="1" applyFill="1" applyAlignment="1" applyProtection="1">
      <alignment horizontal="left" vertical="top"/>
      <protection locked="0"/>
    </xf>
    <xf numFmtId="49" fontId="57" fillId="0" borderId="30" xfId="6" applyNumberFormat="1" applyFont="1" applyBorder="1" applyAlignment="1">
      <alignment horizontal="left" vertical="top" wrapText="1"/>
    </xf>
    <xf numFmtId="49" fontId="58" fillId="6" borderId="30" xfId="6" applyNumberFormat="1" applyFont="1" applyFill="1" applyBorder="1" applyAlignment="1" applyProtection="1">
      <alignment horizontal="left" vertical="top"/>
      <protection locked="0"/>
    </xf>
    <xf numFmtId="0" fontId="57" fillId="0" borderId="30" xfId="6" applyFont="1" applyBorder="1" applyAlignment="1">
      <alignment horizontal="right" vertical="center"/>
    </xf>
    <xf numFmtId="0" fontId="52" fillId="0" borderId="30" xfId="6" applyBorder="1" applyAlignment="1">
      <alignment horizontal="right" vertical="center"/>
    </xf>
    <xf numFmtId="49" fontId="57" fillId="10" borderId="70" xfId="6" applyNumberFormat="1" applyFont="1" applyFill="1" applyBorder="1" applyAlignment="1" applyProtection="1">
      <alignment vertical="center" shrinkToFit="1"/>
      <protection locked="0"/>
    </xf>
    <xf numFmtId="49" fontId="57" fillId="10" borderId="113" xfId="6" applyNumberFormat="1" applyFont="1" applyFill="1" applyBorder="1" applyAlignment="1" applyProtection="1">
      <alignment vertical="center" shrinkToFit="1"/>
      <protection locked="0"/>
    </xf>
    <xf numFmtId="49" fontId="57" fillId="10" borderId="59" xfId="6" applyNumberFormat="1" applyFont="1" applyFill="1" applyBorder="1" applyAlignment="1" applyProtection="1">
      <alignment vertical="center" shrinkToFit="1"/>
      <protection locked="0"/>
    </xf>
    <xf numFmtId="49" fontId="57" fillId="10" borderId="120" xfId="6" applyNumberFormat="1" applyFont="1" applyFill="1" applyBorder="1" applyAlignment="1" applyProtection="1">
      <alignment vertical="center" shrinkToFit="1"/>
      <protection locked="0"/>
    </xf>
    <xf numFmtId="0" fontId="57" fillId="0" borderId="0" xfId="6" applyFont="1" applyAlignment="1">
      <alignment vertical="top" wrapText="1"/>
    </xf>
    <xf numFmtId="49" fontId="57" fillId="6" borderId="30" xfId="6" applyNumberFormat="1" applyFont="1" applyFill="1" applyBorder="1" applyAlignment="1" applyProtection="1">
      <alignment vertical="top" wrapText="1"/>
      <protection locked="0"/>
    </xf>
    <xf numFmtId="0" fontId="65" fillId="0" borderId="5" xfId="6" applyFont="1" applyBorder="1"/>
    <xf numFmtId="168" fontId="52" fillId="0" borderId="76" xfId="6" quotePrefix="1" applyNumberFormat="1" applyBorder="1" applyAlignment="1">
      <alignment horizontal="center" vertical="center" wrapText="1"/>
    </xf>
    <xf numFmtId="168" fontId="52" fillId="0" borderId="96" xfId="6" quotePrefix="1" applyNumberFormat="1" applyBorder="1" applyAlignment="1">
      <alignment horizontal="center" vertical="center" wrapText="1"/>
    </xf>
    <xf numFmtId="0" fontId="52" fillId="0" borderId="0" xfId="6" applyAlignment="1">
      <alignment horizontal="center" vertical="center" wrapText="1"/>
    </xf>
    <xf numFmtId="0" fontId="52" fillId="0" borderId="55" xfId="6" applyBorder="1" applyAlignment="1">
      <alignment horizontal="center" vertical="center" wrapText="1"/>
    </xf>
    <xf numFmtId="49" fontId="57" fillId="10" borderId="66" xfId="6" applyNumberFormat="1" applyFont="1" applyFill="1" applyBorder="1" applyAlignment="1" applyProtection="1">
      <alignment vertical="center" shrinkToFit="1"/>
      <protection locked="0"/>
    </xf>
    <xf numFmtId="49" fontId="57" fillId="10" borderId="109" xfId="6" applyNumberFormat="1" applyFont="1" applyFill="1" applyBorder="1" applyAlignment="1" applyProtection="1">
      <alignment vertical="center" shrinkToFit="1"/>
      <protection locked="0"/>
    </xf>
    <xf numFmtId="166" fontId="58" fillId="6" borderId="89" xfId="6" applyNumberFormat="1" applyFont="1" applyFill="1" applyBorder="1" applyAlignment="1" applyProtection="1">
      <alignment horizontal="center" vertical="center"/>
      <protection locked="0"/>
    </xf>
    <xf numFmtId="166" fontId="58" fillId="6" borderId="88" xfId="6" applyNumberFormat="1" applyFont="1" applyFill="1" applyBorder="1" applyAlignment="1" applyProtection="1">
      <alignment horizontal="center" vertical="center"/>
      <protection locked="0"/>
    </xf>
    <xf numFmtId="166" fontId="58" fillId="0" borderId="91" xfId="6" applyNumberFormat="1" applyFont="1" applyBorder="1" applyAlignment="1">
      <alignment vertical="center"/>
    </xf>
    <xf numFmtId="166" fontId="58" fillId="0" borderId="92" xfId="6" applyNumberFormat="1" applyFont="1" applyBorder="1" applyAlignment="1">
      <alignment vertical="center"/>
    </xf>
    <xf numFmtId="166" fontId="58" fillId="0" borderId="93" xfId="6" applyNumberFormat="1" applyFont="1" applyBorder="1" applyAlignment="1">
      <alignment vertical="center"/>
    </xf>
    <xf numFmtId="166" fontId="58" fillId="0" borderId="60" xfId="6" applyNumberFormat="1" applyFont="1" applyBorder="1" applyAlignment="1">
      <alignment horizontal="center" vertical="center"/>
    </xf>
    <xf numFmtId="166" fontId="58" fillId="0" borderId="61" xfId="6" applyNumberFormat="1" applyFont="1" applyBorder="1" applyAlignment="1">
      <alignment horizontal="center" vertical="center"/>
    </xf>
    <xf numFmtId="0" fontId="44" fillId="0" borderId="87" xfId="6" applyFont="1" applyBorder="1" applyAlignment="1">
      <alignment vertical="center" wrapText="1"/>
    </xf>
    <xf numFmtId="0" fontId="44" fillId="0" borderId="88" xfId="6" applyFont="1" applyBorder="1" applyAlignment="1">
      <alignment vertical="center" wrapText="1"/>
    </xf>
    <xf numFmtId="0" fontId="58" fillId="0" borderId="72" xfId="6" applyFont="1" applyBorder="1" applyAlignment="1">
      <alignment vertical="center" wrapText="1"/>
    </xf>
    <xf numFmtId="0" fontId="58" fillId="0" borderId="86" xfId="6" applyFont="1" applyBorder="1" applyAlignment="1">
      <alignment vertical="center" wrapText="1"/>
    </xf>
    <xf numFmtId="166" fontId="57" fillId="6" borderId="74" xfId="6" applyNumberFormat="1" applyFont="1" applyFill="1" applyBorder="1" applyAlignment="1" applyProtection="1">
      <alignment horizontal="center" vertical="center"/>
      <protection locked="0"/>
    </xf>
    <xf numFmtId="166" fontId="57" fillId="6" borderId="75" xfId="6" applyNumberFormat="1" applyFont="1" applyFill="1" applyBorder="1" applyAlignment="1" applyProtection="1">
      <alignment horizontal="center" vertical="center"/>
      <protection locked="0"/>
    </xf>
    <xf numFmtId="166" fontId="57" fillId="6" borderId="64" xfId="6" applyNumberFormat="1" applyFont="1" applyFill="1" applyBorder="1" applyAlignment="1" applyProtection="1">
      <alignment horizontal="center" vertical="center"/>
      <protection locked="0"/>
    </xf>
    <xf numFmtId="166" fontId="57" fillId="6" borderId="65" xfId="6" applyNumberFormat="1" applyFont="1" applyFill="1" applyBorder="1" applyAlignment="1" applyProtection="1">
      <alignment horizontal="center" vertical="center"/>
      <protection locked="0"/>
    </xf>
    <xf numFmtId="0" fontId="57" fillId="0" borderId="76" xfId="6" applyFont="1" applyBorder="1" applyAlignment="1">
      <alignment horizontal="left" vertical="center" wrapText="1"/>
    </xf>
    <xf numFmtId="0" fontId="57" fillId="6" borderId="76" xfId="6" applyFont="1" applyFill="1" applyBorder="1" applyAlignment="1" applyProtection="1">
      <alignment vertical="center" shrinkToFit="1"/>
      <protection locked="0"/>
    </xf>
    <xf numFmtId="0" fontId="57" fillId="6" borderId="79" xfId="6" applyFont="1" applyFill="1" applyBorder="1" applyAlignment="1" applyProtection="1">
      <alignment vertical="center" shrinkToFit="1"/>
      <protection locked="0"/>
    </xf>
    <xf numFmtId="166" fontId="57" fillId="6" borderId="80" xfId="6" applyNumberFormat="1" applyFont="1" applyFill="1" applyBorder="1" applyAlignment="1" applyProtection="1">
      <alignment horizontal="center" vertical="center"/>
      <protection locked="0"/>
    </xf>
    <xf numFmtId="166" fontId="57" fillId="6" borderId="81" xfId="6" applyNumberFormat="1" applyFont="1" applyFill="1" applyBorder="1" applyAlignment="1" applyProtection="1">
      <alignment horizontal="center" vertical="center"/>
      <protection locked="0"/>
    </xf>
    <xf numFmtId="166" fontId="57" fillId="6" borderId="84" xfId="6" applyNumberFormat="1" applyFont="1" applyFill="1" applyBorder="1" applyAlignment="1" applyProtection="1">
      <alignment horizontal="center" vertical="center"/>
      <protection locked="0"/>
    </xf>
    <xf numFmtId="166" fontId="57" fillId="6" borderId="85" xfId="6" applyNumberFormat="1" applyFont="1" applyFill="1" applyBorder="1" applyAlignment="1" applyProtection="1">
      <alignment horizontal="center" vertical="center"/>
      <protection locked="0"/>
    </xf>
    <xf numFmtId="0" fontId="57" fillId="6" borderId="82" xfId="6" applyFont="1" applyFill="1" applyBorder="1" applyAlignment="1" applyProtection="1">
      <alignment horizontal="left" vertical="center" shrinkToFit="1"/>
      <protection locked="0"/>
    </xf>
    <xf numFmtId="0" fontId="65" fillId="0" borderId="82" xfId="6" applyFont="1" applyBorder="1" applyAlignment="1">
      <alignment vertical="center" wrapText="1"/>
    </xf>
    <xf numFmtId="0" fontId="65" fillId="0" borderId="83" xfId="6" applyFont="1" applyBorder="1" applyAlignment="1">
      <alignment vertical="center" wrapText="1"/>
    </xf>
    <xf numFmtId="0" fontId="58" fillId="11" borderId="60" xfId="6" applyFont="1" applyFill="1" applyBorder="1" applyAlignment="1">
      <alignment horizontal="center" vertical="center"/>
    </xf>
    <xf numFmtId="0" fontId="58" fillId="11" borderId="61" xfId="6" applyFont="1" applyFill="1" applyBorder="1" applyAlignment="1">
      <alignment horizontal="center" vertical="center"/>
    </xf>
    <xf numFmtId="0" fontId="57" fillId="0" borderId="76" xfId="6" applyFont="1" applyBorder="1" applyAlignment="1">
      <alignment vertical="center" wrapText="1"/>
    </xf>
    <xf numFmtId="166" fontId="58" fillId="0" borderId="74" xfId="6" applyNumberFormat="1" applyFont="1" applyBorder="1" applyAlignment="1">
      <alignment horizontal="center" vertical="center"/>
    </xf>
    <xf numFmtId="166" fontId="58" fillId="0" borderId="75" xfId="6" applyNumberFormat="1" applyFont="1" applyBorder="1" applyAlignment="1">
      <alignment horizontal="center" vertical="center"/>
    </xf>
    <xf numFmtId="0" fontId="57" fillId="0" borderId="70" xfId="6" applyFont="1" applyBorder="1" applyAlignment="1">
      <alignment horizontal="left" vertical="center" wrapText="1"/>
    </xf>
    <xf numFmtId="166" fontId="57" fillId="6" borderId="67" xfId="6" applyNumberFormat="1" applyFont="1" applyFill="1" applyBorder="1" applyAlignment="1" applyProtection="1">
      <alignment horizontal="center" vertical="center"/>
      <protection locked="0"/>
    </xf>
    <xf numFmtId="166" fontId="57" fillId="6" borderId="68" xfId="6" applyNumberFormat="1" applyFont="1" applyFill="1" applyBorder="1" applyAlignment="1" applyProtection="1">
      <alignment horizontal="center" vertical="center"/>
      <protection locked="0"/>
    </xf>
    <xf numFmtId="0" fontId="57" fillId="0" borderId="66" xfId="6" applyFont="1" applyBorder="1" applyAlignment="1">
      <alignment vertical="center" wrapText="1"/>
    </xf>
    <xf numFmtId="0" fontId="65" fillId="0" borderId="66" xfId="6" applyFont="1" applyBorder="1" applyAlignment="1">
      <alignment horizontal="left" vertical="center" wrapText="1"/>
    </xf>
    <xf numFmtId="0" fontId="65" fillId="0" borderId="66" xfId="6" applyFont="1" applyBorder="1" applyAlignment="1">
      <alignment vertical="center" wrapText="1"/>
    </xf>
    <xf numFmtId="0" fontId="65" fillId="0" borderId="62" xfId="6" applyFont="1" applyBorder="1" applyAlignment="1">
      <alignment vertical="center" wrapText="1"/>
    </xf>
    <xf numFmtId="49" fontId="37" fillId="10" borderId="56" xfId="6" applyNumberFormat="1" applyFont="1" applyFill="1" applyBorder="1" applyAlignment="1" applyProtection="1">
      <alignment horizontal="center" vertical="center" wrapText="1"/>
      <protection locked="0"/>
    </xf>
    <xf numFmtId="49" fontId="37" fillId="10" borderId="57" xfId="6" applyNumberFormat="1" applyFont="1" applyFill="1" applyBorder="1" applyAlignment="1" applyProtection="1">
      <alignment horizontal="center" vertical="center" wrapText="1"/>
      <protection locked="0"/>
    </xf>
    <xf numFmtId="0" fontId="58" fillId="11" borderId="60" xfId="6" applyFont="1" applyFill="1" applyBorder="1" applyAlignment="1">
      <alignment vertical="center"/>
    </xf>
    <xf numFmtId="0" fontId="58" fillId="11" borderId="61" xfId="6" applyFont="1" applyFill="1" applyBorder="1" applyAlignment="1">
      <alignment vertical="center"/>
    </xf>
    <xf numFmtId="0" fontId="65" fillId="0" borderId="0" xfId="6" applyFont="1" applyAlignment="1">
      <alignment horizontal="left" vertical="center" wrapText="1"/>
    </xf>
    <xf numFmtId="0" fontId="65" fillId="0" borderId="0" xfId="6" applyFont="1" applyAlignment="1">
      <alignment horizontal="left" vertical="top"/>
    </xf>
    <xf numFmtId="49" fontId="58" fillId="0" borderId="0" xfId="6" applyNumberFormat="1" applyFont="1" applyAlignment="1">
      <alignment horizontal="left" vertical="top"/>
    </xf>
    <xf numFmtId="49" fontId="62" fillId="0" borderId="0" xfId="6" applyNumberFormat="1" applyFont="1" applyAlignment="1">
      <alignment vertical="center"/>
    </xf>
    <xf numFmtId="49" fontId="55" fillId="0" borderId="0" xfId="6" applyNumberFormat="1" applyFont="1" applyAlignment="1">
      <alignment horizontal="left" vertical="center" wrapText="1"/>
    </xf>
    <xf numFmtId="0" fontId="63" fillId="0" borderId="30" xfId="6" applyFont="1" applyBorder="1" applyAlignment="1">
      <alignment horizontal="left" vertical="center"/>
    </xf>
    <xf numFmtId="0" fontId="57" fillId="0" borderId="0" xfId="6" applyFont="1" applyAlignment="1">
      <alignment horizontal="left" vertical="top"/>
    </xf>
    <xf numFmtId="0" fontId="65" fillId="0" borderId="0" xfId="6" applyFont="1" applyAlignment="1" applyProtection="1">
      <alignment vertical="center"/>
      <protection hidden="1"/>
    </xf>
    <xf numFmtId="0" fontId="47" fillId="0" borderId="0" xfId="5" applyFont="1" applyAlignment="1">
      <alignment horizontal="left" wrapText="1"/>
    </xf>
    <xf numFmtId="164" fontId="25" fillId="0" borderId="21" xfId="3" applyNumberFormat="1" applyFont="1" applyFill="1" applyBorder="1"/>
  </cellXfs>
  <cellStyles count="10">
    <cellStyle name="Explanatory Text 2" xfId="7" xr:uid="{475939F4-F581-4420-9373-E76F12E7933A}"/>
    <cellStyle name="Explanatory Text 3" xfId="9" xr:uid="{0D8611E4-796E-4928-B092-0793A071B599}"/>
    <cellStyle name="Hyperlink 2" xfId="4" xr:uid="{EED40B8C-A450-4961-BB95-010D577B9A66}"/>
    <cellStyle name="Normal" xfId="0" builtinId="0"/>
    <cellStyle name="Normal 2" xfId="3" xr:uid="{554B84F5-9763-44CC-9CD9-CFD54C607C2C}"/>
    <cellStyle name="Normal 3" xfId="6" xr:uid="{4CD0A9DC-3F94-49C6-A5C2-D362810FD266}"/>
    <cellStyle name="Percent 2" xfId="8" xr:uid="{417A4E40-3000-4725-A41C-317360D4D6E8}"/>
    <cellStyle name="Standard 2" xfId="2" xr:uid="{36F9358B-EB0D-46BF-9EC4-535F849F5332}"/>
    <cellStyle name="Standard 3" xfId="5" xr:uid="{A6306370-C6D4-4377-895B-E12739E19965}"/>
    <cellStyle name="Звичайний 2" xfId="1" xr:uid="{4421E9D7-D7AE-4AF7-8E79-CADB02F2E6C6}"/>
  </cellStyles>
  <dxfs count="21">
    <dxf>
      <font>
        <color rgb="FF006100"/>
      </font>
      <fill>
        <patternFill>
          <fgColor indexed="64"/>
          <bgColor rgb="FFC6EFCE"/>
        </patternFill>
      </fill>
    </dxf>
    <dxf>
      <font>
        <color rgb="FF9C5700"/>
      </font>
      <fill>
        <patternFill>
          <fgColor indexed="64"/>
          <bgColor rgb="FFFFEB9C"/>
        </patternFill>
      </fill>
    </dxf>
    <dxf>
      <font>
        <color rgb="FF9C0006"/>
      </font>
      <fill>
        <patternFill>
          <fgColor indexed="64"/>
          <bgColor rgb="FFFFC7CE"/>
        </patternFill>
      </fill>
    </dxf>
    <dxf>
      <font>
        <color rgb="FF006100"/>
      </font>
      <fill>
        <patternFill>
          <fgColor indexed="64"/>
          <bgColor rgb="FFC6EFCE"/>
        </patternFill>
      </fill>
    </dxf>
    <dxf>
      <font>
        <color rgb="FF9C5700"/>
      </font>
      <fill>
        <patternFill>
          <fgColor indexed="64"/>
          <bgColor rgb="FFFFEB9C"/>
        </patternFill>
      </fill>
    </dxf>
    <dxf>
      <font>
        <color rgb="FF9C0006"/>
      </font>
      <fill>
        <patternFill>
          <fgColor indexed="64"/>
          <bgColor rgb="FFFFC7CE"/>
        </patternFill>
      </fill>
    </dxf>
    <dxf>
      <font>
        <color rgb="FF006100"/>
      </font>
      <fill>
        <patternFill>
          <fgColor indexed="64"/>
          <bgColor rgb="FFC6EFCE"/>
        </patternFill>
      </fill>
    </dxf>
    <dxf>
      <font>
        <color rgb="FF9C5700"/>
      </font>
      <fill>
        <patternFill>
          <fgColor indexed="64"/>
          <bgColor rgb="FFFFEB9C"/>
        </patternFill>
      </fill>
    </dxf>
    <dxf>
      <font>
        <color rgb="FF9C0006"/>
      </font>
      <fill>
        <patternFill>
          <fgColor indexed="64"/>
          <bgColor rgb="FFFFC7CE"/>
        </patternFill>
      </fill>
    </dxf>
    <dxf>
      <font>
        <color rgb="FF006100"/>
      </font>
      <fill>
        <patternFill>
          <fgColor indexed="64"/>
          <bgColor rgb="FFC6EFCE"/>
        </patternFill>
      </fill>
    </dxf>
    <dxf>
      <font>
        <color rgb="FF9C5700"/>
      </font>
      <fill>
        <patternFill>
          <fgColor indexed="64"/>
          <bgColor rgb="FFFFEB9C"/>
        </patternFill>
      </fill>
    </dxf>
    <dxf>
      <font>
        <color rgb="FF9C0006"/>
      </font>
      <fill>
        <patternFill>
          <fgColor indexed="64"/>
          <bgColor rgb="FFFFC7CE"/>
        </patternFill>
      </fill>
    </dxf>
    <dxf>
      <font>
        <color rgb="FF006100"/>
      </font>
      <fill>
        <patternFill>
          <fgColor indexed="64"/>
          <bgColor rgb="FFC6EFCE"/>
        </patternFill>
      </fill>
    </dxf>
    <dxf>
      <font>
        <color rgb="FF9C5700"/>
      </font>
      <fill>
        <patternFill>
          <fgColor indexed="64"/>
          <bgColor rgb="FFFFEB9C"/>
        </patternFill>
      </fill>
    </dxf>
    <dxf>
      <font>
        <color rgb="FF9C0006"/>
      </font>
      <fill>
        <patternFill>
          <fgColor indexed="64"/>
          <bgColor rgb="FFFFC7CE"/>
        </patternFill>
      </fill>
    </dxf>
    <dxf>
      <fill>
        <patternFill>
          <bgColor rgb="FFFF0000"/>
        </patternFill>
      </fill>
    </dxf>
    <dxf>
      <fill>
        <patternFill>
          <bgColor rgb="FFFF0000"/>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drawing3.xml.rels><?xml version="1.0" encoding="UTF-8" standalone="yes"?>
<Relationships xmlns="http://schemas.openxmlformats.org/package/2006/relationships"><Relationship Id="rId1" Type="http://schemas.openxmlformats.org/officeDocument/2006/relationships/image" Target="../media/image3.gif"/></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2" name="Grafik 2">
          <a:extLst>
            <a:ext uri="{FF2B5EF4-FFF2-40B4-BE49-F238E27FC236}">
              <a16:creationId xmlns:a16="http://schemas.microsoft.com/office/drawing/2014/main" id="{D3015B92-5E8F-4F36-B592-05782C94DE8A}"/>
            </a:ext>
          </a:extLst>
        </xdr:cNvPr>
        <xdr:cNvPicPr>
          <a:picLocks noChangeAspect="1"/>
        </xdr:cNvPicPr>
      </xdr:nvPicPr>
      <xdr:blipFill>
        <a:blip xmlns:r="http://schemas.openxmlformats.org/officeDocument/2006/relationships" r:embed="rId1"/>
        <a:stretch>
          <a:fillRect/>
        </a:stretch>
      </xdr:blipFill>
      <xdr:spPr>
        <a:xfrm>
          <a:off x="5879193" y="459925"/>
          <a:ext cx="803124" cy="864984"/>
        </a:xfrm>
        <a:prstGeom prst="rect">
          <a:avLst/>
        </a:prstGeom>
      </xdr:spPr>
    </xdr:pic>
    <xdr:clientData/>
  </xdr:twoCellAnchor>
  <xdr:oneCellAnchor>
    <xdr:from>
      <xdr:col>13</xdr:col>
      <xdr:colOff>81643</xdr:colOff>
      <xdr:row>3</xdr:row>
      <xdr:rowOff>9075</xdr:rowOff>
    </xdr:from>
    <xdr:ext cx="803124" cy="864050"/>
    <xdr:pic>
      <xdr:nvPicPr>
        <xdr:cNvPr id="3" name="Grafik 2">
          <a:extLst>
            <a:ext uri="{FF2B5EF4-FFF2-40B4-BE49-F238E27FC236}">
              <a16:creationId xmlns:a16="http://schemas.microsoft.com/office/drawing/2014/main" id="{49E1F036-213D-4EF5-A51D-74058D4124BC}"/>
            </a:ext>
          </a:extLst>
        </xdr:cNvPr>
        <xdr:cNvPicPr>
          <a:picLocks noChangeAspect="1"/>
        </xdr:cNvPicPr>
      </xdr:nvPicPr>
      <xdr:blipFill>
        <a:blip xmlns:r="http://schemas.openxmlformats.org/officeDocument/2006/relationships" r:embed="rId1"/>
        <a:stretch>
          <a:fillRect/>
        </a:stretch>
      </xdr:blipFill>
      <xdr:spPr>
        <a:xfrm>
          <a:off x="13295993" y="459925"/>
          <a:ext cx="803124" cy="8640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87681</xdr:colOff>
      <xdr:row>0</xdr:row>
      <xdr:rowOff>0</xdr:rowOff>
    </xdr:from>
    <xdr:to>
      <xdr:col>14</xdr:col>
      <xdr:colOff>0</xdr:colOff>
      <xdr:row>0</xdr:row>
      <xdr:rowOff>903175</xdr:rowOff>
    </xdr:to>
    <xdr:pic>
      <xdr:nvPicPr>
        <xdr:cNvPr id="2" name="Grafik 2">
          <a:extLst>
            <a:ext uri="{FF2B5EF4-FFF2-40B4-BE49-F238E27FC236}">
              <a16:creationId xmlns:a16="http://schemas.microsoft.com/office/drawing/2014/main" id="{9DC9A2E0-F6FE-477A-8B23-22D1585746F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99731" y="0"/>
          <a:ext cx="2160219" cy="9031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15</xdr:col>
      <xdr:colOff>428625</xdr:colOff>
      <xdr:row>0</xdr:row>
      <xdr:rowOff>114300</xdr:rowOff>
    </xdr:from>
    <xdr:to>
      <xdr:col>19</xdr:col>
      <xdr:colOff>0</xdr:colOff>
      <xdr:row>0</xdr:row>
      <xdr:rowOff>751205</xdr:rowOff>
    </xdr:to>
    <xdr:pic>
      <xdr:nvPicPr>
        <xdr:cNvPr id="2" name="Grafik 1">
          <a:extLst>
            <a:ext uri="{FF2B5EF4-FFF2-40B4-BE49-F238E27FC236}">
              <a16:creationId xmlns:a16="http://schemas.microsoft.com/office/drawing/2014/main" id="{BDFA1D61-7724-4D36-9C04-6136126D31D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0487" b="10487"/>
        <a:stretch/>
      </xdr:blipFill>
      <xdr:spPr>
        <a:xfrm>
          <a:off x="10556875" y="114300"/>
          <a:ext cx="1933575" cy="63690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ienk_ole/Desktop/Award%20decision.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gizonline.sharepoint.com/sites/U-LEADProcurementTeam/Freigegebene%20Dokumente/General/Workfolder/Ongoing/Nimchynova/83502140_Expert%20services%20on%20psycological%20resilience/31-1_Eligibility%20assessment%20grid.xlsx" TargetMode="External"/><Relationship Id="rId1" Type="http://schemas.openxmlformats.org/officeDocument/2006/relationships/externalLinkPath" Target="31-1_Eligibility%20assessment%20gri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ites/CountryOfficeGIZUA-BVertrge/Freigegebene%20Dokumente/B%20Vertr&#228;ge/18.2197.4/91169583%20portable%20power%20stations/01.%20Request/02.2%20Request%20for%20Goods%20Power%20Stations.xlsx" TargetMode="External"/></Relationships>
</file>

<file path=xl/externalLinks/_rels/externalLink4.xml.rels><?xml version="1.0" encoding="UTF-8" standalone="yes"?>
<Relationships xmlns="http://schemas.openxmlformats.org/package/2006/relationships"><Relationship Id="rId2" Type="http://schemas.microsoft.com/office/2019/04/relationships/externalLinkLongPath" Target="file:///C:\Users\nimchy_vit\OneDrive%20-%20Deutsche%20Gesellschaft%20f&#252;r%20Internationale%20Zusammenarbeit%20(GIZ)%20GmbH\Documents\General\Workfolder\19.2186.5-002.20_Phase%202\Ongoing\Nimchynova\Expert\Placement%20procedure_cost%20calculation_expert.xlsx?29D6E639" TargetMode="External"/><Relationship Id="rId1" Type="http://schemas.openxmlformats.org/officeDocument/2006/relationships/externalLinkPath" Target="file:///\\29D6E639\Placement%20procedure_cost%20calculation_expert.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https://gizonline.sharepoint.com/sites/U-LEADProcurementTeam/Freigegebene%20Dokumente/General/Workfolder/Ongoing/Nimchynova/83502140_Expert%20services%20on%20psycological%20resilience/83502150_Assessment%20grid.xlsx" TargetMode="External"/><Relationship Id="rId1" Type="http://schemas.openxmlformats.org/officeDocument/2006/relationships/externalLinkPath" Target="83502150_Assessment%20gri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anking"/>
      <sheetName val="Information"/>
      <sheetName val="CandidateTenderer 1-5"/>
      <sheetName val="CandidateTenderer 6-10"/>
      <sheetName val="CandidateTenderer 11-15"/>
      <sheetName val="CandidateTenderer 16-20"/>
      <sheetName val="CandidateTenderer 21-25"/>
      <sheetName val="CandidateTenderer 26-30"/>
      <sheetName val="CandidateTenderer 31-35"/>
      <sheetName val="CandidateTenderer 36-40"/>
      <sheetName val="CandidateTenderer 41-45"/>
      <sheetName val="CandidateTenderer 46-50"/>
      <sheetName val="CandidateTenderer 51-55"/>
      <sheetName val="CandidateTenderer 56-60"/>
      <sheetName val="CandidateTenderer 61-65"/>
      <sheetName val="CandidateTenderer 66-70"/>
      <sheetName val="CandidateTenderer 71-75"/>
      <sheetName val="CandidateTenderer 76-80"/>
      <sheetName val="CandidateTenderer 81-85"/>
      <sheetName val="CandidateTenderer 86-90"/>
      <sheetName val="CandidateTenderer 91-95"/>
      <sheetName val="CandidateTenderer 96-100"/>
      <sheetName val="Overview geographical regions"/>
      <sheetName val="Auswahllisten"/>
    </sheetNames>
    <sheetDataSet>
      <sheetData sheetId="0">
        <row r="2">
          <cell r="C2">
            <v>0</v>
          </cell>
        </row>
        <row r="3">
          <cell r="C3">
            <v>0</v>
          </cell>
        </row>
        <row r="4">
          <cell r="C4">
            <v>0</v>
          </cell>
        </row>
        <row r="5">
          <cell r="C5">
            <v>0</v>
          </cell>
        </row>
        <row r="6">
          <cell r="C6">
            <v>0</v>
          </cell>
        </row>
        <row r="7">
          <cell r="C7">
            <v>0</v>
          </cell>
        </row>
        <row r="8">
          <cell r="C8">
            <v>0</v>
          </cell>
        </row>
        <row r="9">
          <cell r="C9">
            <v>0</v>
          </cell>
        </row>
        <row r="10">
          <cell r="C10">
            <v>0</v>
          </cell>
        </row>
        <row r="11">
          <cell r="C11">
            <v>0</v>
          </cell>
        </row>
        <row r="12">
          <cell r="C12">
            <v>0</v>
          </cell>
        </row>
        <row r="13">
          <cell r="C13">
            <v>0</v>
          </cell>
        </row>
        <row r="14">
          <cell r="C14">
            <v>0</v>
          </cell>
        </row>
        <row r="15">
          <cell r="C15">
            <v>0</v>
          </cell>
        </row>
        <row r="16">
          <cell r="C16">
            <v>0</v>
          </cell>
        </row>
        <row r="17">
          <cell r="C17">
            <v>0</v>
          </cell>
        </row>
        <row r="18">
          <cell r="C18">
            <v>0</v>
          </cell>
        </row>
        <row r="19">
          <cell r="C19">
            <v>0</v>
          </cell>
        </row>
        <row r="20">
          <cell r="C20">
            <v>0</v>
          </cell>
        </row>
        <row r="21">
          <cell r="C21">
            <v>0</v>
          </cell>
        </row>
        <row r="22">
          <cell r="C22">
            <v>0</v>
          </cell>
        </row>
        <row r="23">
          <cell r="C23">
            <v>0</v>
          </cell>
        </row>
        <row r="24">
          <cell r="C24">
            <v>0</v>
          </cell>
        </row>
        <row r="25">
          <cell r="C25">
            <v>0</v>
          </cell>
        </row>
        <row r="26">
          <cell r="C26">
            <v>0</v>
          </cell>
        </row>
        <row r="27">
          <cell r="C27">
            <v>0</v>
          </cell>
        </row>
        <row r="28">
          <cell r="C28">
            <v>0</v>
          </cell>
        </row>
        <row r="29">
          <cell r="C29">
            <v>0</v>
          </cell>
        </row>
        <row r="30">
          <cell r="C30">
            <v>0</v>
          </cell>
        </row>
        <row r="31">
          <cell r="C31">
            <v>0</v>
          </cell>
        </row>
        <row r="32">
          <cell r="C32">
            <v>0</v>
          </cell>
        </row>
        <row r="33">
          <cell r="C33">
            <v>0</v>
          </cell>
        </row>
        <row r="34">
          <cell r="C34">
            <v>0</v>
          </cell>
        </row>
        <row r="35">
          <cell r="C35">
            <v>0</v>
          </cell>
        </row>
        <row r="36">
          <cell r="C36">
            <v>0</v>
          </cell>
        </row>
        <row r="37">
          <cell r="C37">
            <v>0</v>
          </cell>
        </row>
        <row r="38">
          <cell r="C38">
            <v>0</v>
          </cell>
        </row>
        <row r="39">
          <cell r="C39">
            <v>0</v>
          </cell>
        </row>
        <row r="40">
          <cell r="C40">
            <v>0</v>
          </cell>
        </row>
        <row r="41">
          <cell r="C41">
            <v>0</v>
          </cell>
        </row>
        <row r="42">
          <cell r="C42">
            <v>0</v>
          </cell>
        </row>
        <row r="43">
          <cell r="C43">
            <v>0</v>
          </cell>
        </row>
        <row r="44">
          <cell r="C44">
            <v>0</v>
          </cell>
        </row>
        <row r="45">
          <cell r="C45">
            <v>0</v>
          </cell>
        </row>
        <row r="46">
          <cell r="C46">
            <v>0</v>
          </cell>
        </row>
        <row r="47">
          <cell r="C47">
            <v>0</v>
          </cell>
        </row>
        <row r="48">
          <cell r="C48">
            <v>0</v>
          </cell>
        </row>
        <row r="49">
          <cell r="C49">
            <v>0</v>
          </cell>
        </row>
        <row r="50">
          <cell r="C50">
            <v>0</v>
          </cell>
        </row>
        <row r="51">
          <cell r="C51">
            <v>0</v>
          </cell>
        </row>
        <row r="52">
          <cell r="C52">
            <v>0</v>
          </cell>
        </row>
        <row r="53">
          <cell r="C53">
            <v>0</v>
          </cell>
        </row>
        <row r="54">
          <cell r="C54">
            <v>0</v>
          </cell>
        </row>
        <row r="55">
          <cell r="C55">
            <v>0</v>
          </cell>
        </row>
        <row r="56">
          <cell r="C56">
            <v>0</v>
          </cell>
        </row>
        <row r="57">
          <cell r="C57">
            <v>0</v>
          </cell>
        </row>
        <row r="58">
          <cell r="C58">
            <v>0</v>
          </cell>
        </row>
        <row r="59">
          <cell r="C59">
            <v>0</v>
          </cell>
        </row>
        <row r="60">
          <cell r="C60">
            <v>0</v>
          </cell>
        </row>
        <row r="61">
          <cell r="C61">
            <v>0</v>
          </cell>
        </row>
        <row r="62">
          <cell r="C62">
            <v>0</v>
          </cell>
        </row>
        <row r="63">
          <cell r="C63">
            <v>0</v>
          </cell>
        </row>
        <row r="64">
          <cell r="C64">
            <v>0</v>
          </cell>
        </row>
        <row r="65">
          <cell r="C65">
            <v>0</v>
          </cell>
        </row>
        <row r="66">
          <cell r="C66">
            <v>0</v>
          </cell>
        </row>
        <row r="67">
          <cell r="C67">
            <v>0</v>
          </cell>
        </row>
        <row r="68">
          <cell r="C68">
            <v>0</v>
          </cell>
        </row>
        <row r="69">
          <cell r="C69">
            <v>0</v>
          </cell>
        </row>
        <row r="70">
          <cell r="C70">
            <v>0</v>
          </cell>
        </row>
        <row r="71">
          <cell r="C71">
            <v>0</v>
          </cell>
        </row>
        <row r="72">
          <cell r="C72">
            <v>0</v>
          </cell>
        </row>
        <row r="73">
          <cell r="C73">
            <v>0</v>
          </cell>
        </row>
        <row r="74">
          <cell r="C74">
            <v>0</v>
          </cell>
        </row>
        <row r="75">
          <cell r="C75">
            <v>0</v>
          </cell>
        </row>
        <row r="76">
          <cell r="C76">
            <v>0</v>
          </cell>
        </row>
        <row r="77">
          <cell r="C77">
            <v>0</v>
          </cell>
        </row>
        <row r="78">
          <cell r="C78">
            <v>0</v>
          </cell>
        </row>
        <row r="79">
          <cell r="C79">
            <v>0</v>
          </cell>
        </row>
        <row r="80">
          <cell r="C80">
            <v>0</v>
          </cell>
        </row>
        <row r="81">
          <cell r="C81">
            <v>0</v>
          </cell>
        </row>
        <row r="82">
          <cell r="C82">
            <v>0</v>
          </cell>
        </row>
        <row r="83">
          <cell r="C83">
            <v>0</v>
          </cell>
        </row>
        <row r="84">
          <cell r="C84">
            <v>0</v>
          </cell>
        </row>
        <row r="85">
          <cell r="C85">
            <v>0</v>
          </cell>
        </row>
        <row r="86">
          <cell r="C86">
            <v>0</v>
          </cell>
        </row>
        <row r="87">
          <cell r="C87">
            <v>0</v>
          </cell>
        </row>
        <row r="88">
          <cell r="C88">
            <v>0</v>
          </cell>
        </row>
        <row r="89">
          <cell r="C89">
            <v>0</v>
          </cell>
        </row>
        <row r="90">
          <cell r="C90">
            <v>0</v>
          </cell>
        </row>
        <row r="91">
          <cell r="C91">
            <v>0</v>
          </cell>
        </row>
        <row r="92">
          <cell r="C92">
            <v>0</v>
          </cell>
        </row>
        <row r="93">
          <cell r="C93">
            <v>0</v>
          </cell>
        </row>
        <row r="94">
          <cell r="C94">
            <v>0</v>
          </cell>
        </row>
        <row r="95">
          <cell r="C95">
            <v>0</v>
          </cell>
        </row>
        <row r="96">
          <cell r="C96">
            <v>0</v>
          </cell>
        </row>
        <row r="97">
          <cell r="C97">
            <v>0</v>
          </cell>
        </row>
        <row r="98">
          <cell r="C98">
            <v>0</v>
          </cell>
        </row>
        <row r="99">
          <cell r="C99">
            <v>0</v>
          </cell>
        </row>
        <row r="100">
          <cell r="C100">
            <v>0</v>
          </cell>
        </row>
        <row r="101">
          <cell r="C101">
            <v>0</v>
          </cell>
        </row>
      </sheetData>
      <sheetData sheetId="1" refreshError="1"/>
      <sheetData sheetId="2"/>
      <sheetData sheetId="3">
        <row r="46">
          <cell r="K46">
            <v>0</v>
          </cell>
          <cell r="M46">
            <v>0</v>
          </cell>
          <cell r="O46">
            <v>0</v>
          </cell>
          <cell r="Q46">
            <v>0</v>
          </cell>
          <cell r="S46">
            <v>0</v>
          </cell>
        </row>
      </sheetData>
      <sheetData sheetId="4">
        <row r="46">
          <cell r="K46">
            <v>0</v>
          </cell>
          <cell r="M46">
            <v>0</v>
          </cell>
          <cell r="O46">
            <v>0</v>
          </cell>
          <cell r="Q46">
            <v>0</v>
          </cell>
          <cell r="S46">
            <v>0</v>
          </cell>
        </row>
      </sheetData>
      <sheetData sheetId="5">
        <row r="46">
          <cell r="K46">
            <v>0</v>
          </cell>
          <cell r="M46">
            <v>0</v>
          </cell>
          <cell r="O46">
            <v>0</v>
          </cell>
          <cell r="Q46">
            <v>0</v>
          </cell>
          <cell r="S46">
            <v>0</v>
          </cell>
        </row>
      </sheetData>
      <sheetData sheetId="6">
        <row r="46">
          <cell r="K46">
            <v>0</v>
          </cell>
          <cell r="M46">
            <v>0</v>
          </cell>
          <cell r="O46">
            <v>0</v>
          </cell>
          <cell r="Q46">
            <v>0</v>
          </cell>
          <cell r="S46">
            <v>0</v>
          </cell>
        </row>
      </sheetData>
      <sheetData sheetId="7">
        <row r="46">
          <cell r="K46">
            <v>0</v>
          </cell>
          <cell r="M46">
            <v>0</v>
          </cell>
          <cell r="O46">
            <v>0</v>
          </cell>
          <cell r="Q46">
            <v>0</v>
          </cell>
          <cell r="S46">
            <v>0</v>
          </cell>
        </row>
      </sheetData>
      <sheetData sheetId="8">
        <row r="46">
          <cell r="K46">
            <v>0</v>
          </cell>
          <cell r="M46">
            <v>0</v>
          </cell>
          <cell r="O46">
            <v>0</v>
          </cell>
          <cell r="Q46">
            <v>0</v>
          </cell>
          <cell r="S46">
            <v>0</v>
          </cell>
        </row>
      </sheetData>
      <sheetData sheetId="9">
        <row r="46">
          <cell r="K46">
            <v>0</v>
          </cell>
          <cell r="M46">
            <v>0</v>
          </cell>
          <cell r="O46">
            <v>0</v>
          </cell>
          <cell r="Q46">
            <v>0</v>
          </cell>
          <cell r="S46">
            <v>0</v>
          </cell>
        </row>
      </sheetData>
      <sheetData sheetId="10">
        <row r="46">
          <cell r="K46">
            <v>0</v>
          </cell>
          <cell r="M46">
            <v>0</v>
          </cell>
          <cell r="O46">
            <v>0</v>
          </cell>
          <cell r="Q46">
            <v>0</v>
          </cell>
          <cell r="S46">
            <v>0</v>
          </cell>
        </row>
      </sheetData>
      <sheetData sheetId="11">
        <row r="46">
          <cell r="K46">
            <v>0</v>
          </cell>
          <cell r="M46">
            <v>0</v>
          </cell>
          <cell r="O46">
            <v>0</v>
          </cell>
          <cell r="Q46">
            <v>0</v>
          </cell>
          <cell r="S46">
            <v>0</v>
          </cell>
        </row>
      </sheetData>
      <sheetData sheetId="12">
        <row r="46">
          <cell r="K46">
            <v>0</v>
          </cell>
          <cell r="M46">
            <v>0</v>
          </cell>
          <cell r="O46">
            <v>0</v>
          </cell>
          <cell r="Q46">
            <v>0</v>
          </cell>
          <cell r="S46">
            <v>0</v>
          </cell>
        </row>
      </sheetData>
      <sheetData sheetId="13">
        <row r="46">
          <cell r="K46">
            <v>0</v>
          </cell>
          <cell r="M46">
            <v>0</v>
          </cell>
          <cell r="O46">
            <v>0</v>
          </cell>
          <cell r="Q46">
            <v>0</v>
          </cell>
          <cell r="S46">
            <v>0</v>
          </cell>
        </row>
      </sheetData>
      <sheetData sheetId="14">
        <row r="46">
          <cell r="K46">
            <v>0</v>
          </cell>
          <cell r="M46">
            <v>0</v>
          </cell>
          <cell r="O46">
            <v>0</v>
          </cell>
          <cell r="Q46">
            <v>0</v>
          </cell>
          <cell r="S46">
            <v>0</v>
          </cell>
        </row>
      </sheetData>
      <sheetData sheetId="15">
        <row r="46">
          <cell r="K46">
            <v>0</v>
          </cell>
          <cell r="M46">
            <v>0</v>
          </cell>
          <cell r="O46">
            <v>0</v>
          </cell>
          <cell r="Q46">
            <v>0</v>
          </cell>
          <cell r="S46">
            <v>0</v>
          </cell>
        </row>
      </sheetData>
      <sheetData sheetId="16">
        <row r="46">
          <cell r="K46">
            <v>0</v>
          </cell>
          <cell r="M46">
            <v>0</v>
          </cell>
          <cell r="O46">
            <v>0</v>
          </cell>
          <cell r="Q46">
            <v>0</v>
          </cell>
          <cell r="S46">
            <v>0</v>
          </cell>
        </row>
      </sheetData>
      <sheetData sheetId="17">
        <row r="46">
          <cell r="K46">
            <v>0</v>
          </cell>
          <cell r="M46">
            <v>0</v>
          </cell>
          <cell r="O46">
            <v>0</v>
          </cell>
          <cell r="Q46">
            <v>0</v>
          </cell>
          <cell r="S46">
            <v>0</v>
          </cell>
        </row>
      </sheetData>
      <sheetData sheetId="18">
        <row r="46">
          <cell r="K46">
            <v>0</v>
          </cell>
          <cell r="M46">
            <v>0</v>
          </cell>
          <cell r="O46">
            <v>0</v>
          </cell>
          <cell r="Q46">
            <v>0</v>
          </cell>
          <cell r="S46">
            <v>0</v>
          </cell>
        </row>
      </sheetData>
      <sheetData sheetId="19">
        <row r="46">
          <cell r="K46">
            <v>0</v>
          </cell>
          <cell r="M46">
            <v>0</v>
          </cell>
          <cell r="O46">
            <v>0</v>
          </cell>
          <cell r="Q46">
            <v>0</v>
          </cell>
          <cell r="S46">
            <v>0</v>
          </cell>
        </row>
      </sheetData>
      <sheetData sheetId="20">
        <row r="46">
          <cell r="K46">
            <v>0</v>
          </cell>
          <cell r="M46">
            <v>0</v>
          </cell>
          <cell r="O46">
            <v>0</v>
          </cell>
          <cell r="Q46">
            <v>0</v>
          </cell>
          <cell r="S46">
            <v>0</v>
          </cell>
        </row>
      </sheetData>
      <sheetData sheetId="21">
        <row r="46">
          <cell r="K46">
            <v>0</v>
          </cell>
          <cell r="M46">
            <v>0</v>
          </cell>
          <cell r="O46">
            <v>0</v>
          </cell>
          <cell r="Q46">
            <v>0</v>
          </cell>
          <cell r="S46">
            <v>0</v>
          </cell>
        </row>
      </sheetData>
      <sheetData sheetId="22" refreshError="1"/>
      <sheetData sheetId="23">
        <row r="2">
          <cell r="C2" t="str">
            <v xml:space="preserve">in World </v>
          </cell>
          <cell r="D2">
            <v>0</v>
          </cell>
          <cell r="E2" t="str">
            <v>yes</v>
          </cell>
          <cell r="F2" t="str">
            <v>eligible</v>
          </cell>
        </row>
        <row r="3">
          <cell r="C3" t="str">
            <v xml:space="preserve">in Africa </v>
          </cell>
          <cell r="D3">
            <v>1</v>
          </cell>
          <cell r="E3" t="str">
            <v>no</v>
          </cell>
          <cell r="F3" t="str">
            <v>uneligible</v>
          </cell>
        </row>
        <row r="4">
          <cell r="C4" t="str">
            <v xml:space="preserve">in Eastern Africa </v>
          </cell>
          <cell r="D4">
            <v>2</v>
          </cell>
        </row>
        <row r="5">
          <cell r="C5" t="str">
            <v xml:space="preserve">in Middle Africa </v>
          </cell>
          <cell r="D5">
            <v>3</v>
          </cell>
        </row>
        <row r="6">
          <cell r="C6" t="str">
            <v xml:space="preserve">in Northern Africa </v>
          </cell>
          <cell r="D6">
            <v>4</v>
          </cell>
        </row>
        <row r="7">
          <cell r="C7" t="str">
            <v xml:space="preserve">in Southern Africa </v>
          </cell>
          <cell r="D7">
            <v>5</v>
          </cell>
        </row>
        <row r="8">
          <cell r="C8" t="str">
            <v xml:space="preserve">in Western Africa </v>
          </cell>
          <cell r="D8">
            <v>6</v>
          </cell>
        </row>
        <row r="9">
          <cell r="C9" t="str">
            <v xml:space="preserve">in Americas </v>
          </cell>
          <cell r="D9">
            <v>7</v>
          </cell>
        </row>
        <row r="10">
          <cell r="C10" t="str">
            <v xml:space="preserve">in Latin America and the Caribbea </v>
          </cell>
          <cell r="D10">
            <v>8</v>
          </cell>
        </row>
        <row r="11">
          <cell r="C11" t="str">
            <v xml:space="preserve">in Caribbean </v>
          </cell>
          <cell r="D11">
            <v>9</v>
          </cell>
        </row>
        <row r="12">
          <cell r="C12" t="str">
            <v xml:space="preserve">in Central America </v>
          </cell>
          <cell r="D12">
            <v>10</v>
          </cell>
        </row>
        <row r="13">
          <cell r="C13" t="str">
            <v xml:space="preserve">in South America </v>
          </cell>
        </row>
        <row r="14">
          <cell r="C14" t="str">
            <v xml:space="preserve">in Northern America </v>
          </cell>
        </row>
        <row r="15">
          <cell r="C15" t="str">
            <v xml:space="preserve">in Asia </v>
          </cell>
        </row>
        <row r="16">
          <cell r="C16" t="str">
            <v xml:space="preserve">in Central Asia </v>
          </cell>
        </row>
        <row r="17">
          <cell r="C17" t="str">
            <v xml:space="preserve">in Eastern Asia </v>
          </cell>
        </row>
        <row r="18">
          <cell r="C18" t="str">
            <v xml:space="preserve">in Southern Asia </v>
          </cell>
        </row>
        <row r="19">
          <cell r="C19" t="str">
            <v xml:space="preserve">in South-Eastern Asia </v>
          </cell>
        </row>
        <row r="20">
          <cell r="C20" t="str">
            <v xml:space="preserve">in Western Asia </v>
          </cell>
        </row>
        <row r="21">
          <cell r="C21" t="str">
            <v xml:space="preserve">in Europe </v>
          </cell>
        </row>
        <row r="22">
          <cell r="C22" t="str">
            <v xml:space="preserve">in Eastern Europe </v>
          </cell>
        </row>
        <row r="23">
          <cell r="C23" t="str">
            <v xml:space="preserve">in Northern Europe </v>
          </cell>
        </row>
        <row r="24">
          <cell r="C24" t="str">
            <v xml:space="preserve">in Southern Europe </v>
          </cell>
        </row>
        <row r="25">
          <cell r="C25" t="str">
            <v xml:space="preserve">in Western Europe </v>
          </cell>
        </row>
        <row r="26">
          <cell r="C26" t="str">
            <v xml:space="preserve">in Oceania </v>
          </cell>
        </row>
        <row r="27">
          <cell r="C27" t="str">
            <v>in Afghanistan</v>
          </cell>
        </row>
        <row r="28">
          <cell r="C28" t="str">
            <v>in Åland Islands</v>
          </cell>
        </row>
        <row r="29">
          <cell r="C29" t="str">
            <v>in Albania</v>
          </cell>
        </row>
        <row r="30">
          <cell r="C30" t="str">
            <v>in Algeria</v>
          </cell>
        </row>
        <row r="31">
          <cell r="C31" t="str">
            <v>in American Samoa</v>
          </cell>
        </row>
        <row r="32">
          <cell r="C32" t="str">
            <v>in Andorra</v>
          </cell>
        </row>
        <row r="33">
          <cell r="C33" t="str">
            <v>in Angola</v>
          </cell>
        </row>
        <row r="34">
          <cell r="C34" t="str">
            <v>in Anguilla</v>
          </cell>
        </row>
        <row r="35">
          <cell r="C35" t="str">
            <v>in Antigua and Barbuda</v>
          </cell>
        </row>
        <row r="36">
          <cell r="C36" t="str">
            <v>in Argentina</v>
          </cell>
        </row>
        <row r="37">
          <cell r="C37" t="str">
            <v>in Armenia</v>
          </cell>
        </row>
        <row r="38">
          <cell r="C38" t="str">
            <v>in Aruba</v>
          </cell>
        </row>
        <row r="39">
          <cell r="C39" t="str">
            <v>in Australia</v>
          </cell>
        </row>
        <row r="40">
          <cell r="C40" t="str">
            <v>in Austria</v>
          </cell>
        </row>
        <row r="41">
          <cell r="C41" t="str">
            <v>in Azerbaijan</v>
          </cell>
        </row>
        <row r="42">
          <cell r="C42" t="str">
            <v>in Bahamas</v>
          </cell>
        </row>
        <row r="43">
          <cell r="C43" t="str">
            <v>in Bahrain</v>
          </cell>
        </row>
        <row r="44">
          <cell r="C44" t="str">
            <v>in Bangladesh</v>
          </cell>
        </row>
        <row r="45">
          <cell r="C45" t="str">
            <v>in Barbados</v>
          </cell>
        </row>
        <row r="46">
          <cell r="C46" t="str">
            <v>in Belarus</v>
          </cell>
        </row>
        <row r="47">
          <cell r="C47" t="str">
            <v>in Belgium</v>
          </cell>
        </row>
        <row r="48">
          <cell r="C48" t="str">
            <v>in Belize</v>
          </cell>
        </row>
        <row r="49">
          <cell r="C49" t="str">
            <v>in Benin</v>
          </cell>
        </row>
        <row r="50">
          <cell r="C50" t="str">
            <v>in Bermuda</v>
          </cell>
        </row>
        <row r="51">
          <cell r="C51" t="str">
            <v>in Bhutan</v>
          </cell>
        </row>
        <row r="52">
          <cell r="C52" t="str">
            <v>in Bolivia (Plurinational State of)</v>
          </cell>
        </row>
        <row r="53">
          <cell r="C53" t="str">
            <v>in Bonaire, Sint Eustatius and Saba</v>
          </cell>
        </row>
        <row r="54">
          <cell r="C54" t="str">
            <v>in Bosnia and Herzegovina</v>
          </cell>
        </row>
        <row r="55">
          <cell r="C55" t="str">
            <v>in Botswana</v>
          </cell>
        </row>
        <row r="56">
          <cell r="C56" t="str">
            <v>in Brazil</v>
          </cell>
        </row>
        <row r="57">
          <cell r="C57" t="str">
            <v>in British Virgin Islands</v>
          </cell>
        </row>
        <row r="58">
          <cell r="C58" t="str">
            <v>in Brunei Darussalam</v>
          </cell>
        </row>
        <row r="59">
          <cell r="C59" t="str">
            <v>in Bulgaria</v>
          </cell>
        </row>
        <row r="60">
          <cell r="C60" t="str">
            <v>in Burkina Faso</v>
          </cell>
        </row>
        <row r="61">
          <cell r="C61" t="str">
            <v>in Burundi</v>
          </cell>
        </row>
        <row r="62">
          <cell r="C62" t="str">
            <v>in Cabo Verde</v>
          </cell>
        </row>
        <row r="63">
          <cell r="C63" t="str">
            <v>in Cambodia</v>
          </cell>
        </row>
        <row r="64">
          <cell r="C64" t="str">
            <v>in Cameroon</v>
          </cell>
        </row>
        <row r="65">
          <cell r="C65" t="str">
            <v>in Canada</v>
          </cell>
        </row>
        <row r="66">
          <cell r="C66" t="str">
            <v>in Cayman Islands</v>
          </cell>
        </row>
        <row r="67">
          <cell r="C67" t="str">
            <v>in Central African Republic</v>
          </cell>
        </row>
        <row r="68">
          <cell r="C68" t="str">
            <v>in Chad</v>
          </cell>
        </row>
        <row r="69">
          <cell r="C69" t="str">
            <v>in Channel Islands</v>
          </cell>
        </row>
        <row r="70">
          <cell r="C70" t="str">
            <v>in Chile</v>
          </cell>
        </row>
        <row r="71">
          <cell r="C71" t="str">
            <v>in China</v>
          </cell>
        </row>
        <row r="72">
          <cell r="C72" t="str">
            <v>in China, Hong Kong Special Administrative Region</v>
          </cell>
        </row>
        <row r="73">
          <cell r="C73" t="str">
            <v>in China, Macao Special Administrative Region</v>
          </cell>
        </row>
        <row r="74">
          <cell r="C74" t="str">
            <v>in Colombia</v>
          </cell>
        </row>
        <row r="75">
          <cell r="C75" t="str">
            <v>in Comoros</v>
          </cell>
        </row>
        <row r="76">
          <cell r="C76" t="str">
            <v>in Congo</v>
          </cell>
        </row>
        <row r="77">
          <cell r="C77" t="str">
            <v>in Cook Islands</v>
          </cell>
        </row>
        <row r="78">
          <cell r="C78" t="str">
            <v>in Costa Rica</v>
          </cell>
        </row>
        <row r="79">
          <cell r="C79" t="str">
            <v>in Côte d'Ivoire</v>
          </cell>
        </row>
        <row r="80">
          <cell r="C80" t="str">
            <v>in Croatia</v>
          </cell>
        </row>
        <row r="81">
          <cell r="C81" t="str">
            <v>in Cuba</v>
          </cell>
        </row>
        <row r="82">
          <cell r="C82" t="str">
            <v>in Curaçao</v>
          </cell>
        </row>
        <row r="83">
          <cell r="C83" t="str">
            <v>in Cyprus</v>
          </cell>
        </row>
        <row r="84">
          <cell r="C84" t="str">
            <v>in Czech Republic</v>
          </cell>
        </row>
        <row r="85">
          <cell r="C85" t="str">
            <v>in Democratic People's Republic of Korea</v>
          </cell>
        </row>
        <row r="86">
          <cell r="C86" t="str">
            <v>in Democratic Republic of the Congo</v>
          </cell>
        </row>
        <row r="87">
          <cell r="C87" t="str">
            <v>in Denmark</v>
          </cell>
        </row>
        <row r="88">
          <cell r="C88" t="str">
            <v>in Djibouti</v>
          </cell>
        </row>
        <row r="89">
          <cell r="C89" t="str">
            <v>in Dominica</v>
          </cell>
        </row>
        <row r="90">
          <cell r="C90" t="str">
            <v>in Dominican Republic</v>
          </cell>
        </row>
        <row r="91">
          <cell r="C91" t="str">
            <v>in Ecuador</v>
          </cell>
        </row>
        <row r="92">
          <cell r="C92" t="str">
            <v>in Egypt</v>
          </cell>
        </row>
        <row r="93">
          <cell r="C93" t="str">
            <v>in El Salvador</v>
          </cell>
        </row>
        <row r="94">
          <cell r="C94" t="str">
            <v>in Equatorial Guinea</v>
          </cell>
        </row>
        <row r="95">
          <cell r="C95" t="str">
            <v>in Eritrea</v>
          </cell>
        </row>
        <row r="96">
          <cell r="C96" t="str">
            <v>in Estonia</v>
          </cell>
        </row>
        <row r="97">
          <cell r="C97" t="str">
            <v>in Ethiopia</v>
          </cell>
        </row>
        <row r="98">
          <cell r="C98" t="str">
            <v>in Faeroe Islands</v>
          </cell>
        </row>
        <row r="99">
          <cell r="C99" t="str">
            <v>in Falkland Islands (Malvinas)</v>
          </cell>
        </row>
        <row r="100">
          <cell r="C100" t="str">
            <v>in Fiji</v>
          </cell>
        </row>
        <row r="101">
          <cell r="C101" t="str">
            <v>in Finland</v>
          </cell>
        </row>
        <row r="102">
          <cell r="C102" t="str">
            <v>in France</v>
          </cell>
        </row>
        <row r="103">
          <cell r="C103" t="str">
            <v>in French Guiana</v>
          </cell>
        </row>
        <row r="104">
          <cell r="C104" t="str">
            <v>in French Polynesia</v>
          </cell>
        </row>
        <row r="105">
          <cell r="C105" t="str">
            <v>in Gabon</v>
          </cell>
        </row>
        <row r="106">
          <cell r="C106" t="str">
            <v>in Gambia</v>
          </cell>
        </row>
        <row r="107">
          <cell r="C107" t="str">
            <v>in Georgia</v>
          </cell>
        </row>
        <row r="108">
          <cell r="C108" t="str">
            <v>in Germany</v>
          </cell>
        </row>
        <row r="109">
          <cell r="C109" t="str">
            <v>in Ghana</v>
          </cell>
        </row>
        <row r="110">
          <cell r="C110" t="str">
            <v>in Gibraltar</v>
          </cell>
        </row>
        <row r="111">
          <cell r="C111" t="str">
            <v>in Greece</v>
          </cell>
        </row>
        <row r="112">
          <cell r="C112" t="str">
            <v>in Greenland</v>
          </cell>
        </row>
        <row r="113">
          <cell r="C113" t="str">
            <v>in Grenada</v>
          </cell>
        </row>
        <row r="114">
          <cell r="C114" t="str">
            <v>in Guadeloupe</v>
          </cell>
        </row>
        <row r="115">
          <cell r="C115" t="str">
            <v>in Guam</v>
          </cell>
        </row>
        <row r="116">
          <cell r="C116" t="str">
            <v>in Guatemala</v>
          </cell>
        </row>
        <row r="117">
          <cell r="C117" t="str">
            <v>in Guernsey</v>
          </cell>
        </row>
        <row r="118">
          <cell r="C118" t="str">
            <v>in Guinea</v>
          </cell>
        </row>
        <row r="119">
          <cell r="C119" t="str">
            <v>in Guinea-Bissau</v>
          </cell>
        </row>
        <row r="120">
          <cell r="C120" t="str">
            <v>in Guyana</v>
          </cell>
        </row>
        <row r="121">
          <cell r="C121" t="str">
            <v>in Haiti</v>
          </cell>
        </row>
        <row r="122">
          <cell r="C122" t="str">
            <v>in Holy See</v>
          </cell>
        </row>
        <row r="123">
          <cell r="C123" t="str">
            <v>in Honduras</v>
          </cell>
        </row>
        <row r="124">
          <cell r="C124" t="str">
            <v>in Hungary</v>
          </cell>
        </row>
        <row r="125">
          <cell r="C125" t="str">
            <v>in Iceland</v>
          </cell>
        </row>
        <row r="126">
          <cell r="C126" t="str">
            <v>in India</v>
          </cell>
        </row>
        <row r="127">
          <cell r="C127" t="str">
            <v>in Indonesia</v>
          </cell>
        </row>
        <row r="128">
          <cell r="C128" t="str">
            <v>in Iran (Islamic Republic of)</v>
          </cell>
        </row>
        <row r="129">
          <cell r="C129" t="str">
            <v>in Iraq</v>
          </cell>
        </row>
        <row r="130">
          <cell r="C130" t="str">
            <v>in Ireland</v>
          </cell>
        </row>
        <row r="131">
          <cell r="C131" t="str">
            <v>in Isle of Man</v>
          </cell>
        </row>
        <row r="132">
          <cell r="C132" t="str">
            <v>in Israel</v>
          </cell>
        </row>
        <row r="133">
          <cell r="C133" t="str">
            <v>in Italy</v>
          </cell>
        </row>
        <row r="134">
          <cell r="C134" t="str">
            <v>in Jamaica</v>
          </cell>
        </row>
        <row r="135">
          <cell r="C135" t="str">
            <v>in Japan</v>
          </cell>
        </row>
        <row r="136">
          <cell r="C136" t="str">
            <v>in Jersey</v>
          </cell>
        </row>
        <row r="137">
          <cell r="C137" t="str">
            <v>in Jordan</v>
          </cell>
        </row>
        <row r="138">
          <cell r="C138" t="str">
            <v>in Kazakhstan</v>
          </cell>
        </row>
        <row r="139">
          <cell r="C139" t="str">
            <v>in Kenya</v>
          </cell>
        </row>
        <row r="140">
          <cell r="C140" t="str">
            <v>in Kiribati</v>
          </cell>
        </row>
        <row r="141">
          <cell r="C141" t="str">
            <v>in Kosovo</v>
          </cell>
        </row>
        <row r="142">
          <cell r="C142" t="str">
            <v>in Kuwait</v>
          </cell>
        </row>
        <row r="143">
          <cell r="C143" t="str">
            <v>in Kyrgyzstan</v>
          </cell>
        </row>
        <row r="144">
          <cell r="C144" t="str">
            <v>in Lao People's Democratic Republic</v>
          </cell>
        </row>
        <row r="145">
          <cell r="C145" t="str">
            <v>in Latvia</v>
          </cell>
        </row>
        <row r="146">
          <cell r="C146" t="str">
            <v>in Lebanon</v>
          </cell>
        </row>
        <row r="147">
          <cell r="C147" t="str">
            <v>in Lesotho</v>
          </cell>
        </row>
        <row r="148">
          <cell r="C148" t="str">
            <v>in Liberia</v>
          </cell>
        </row>
        <row r="149">
          <cell r="C149" t="str">
            <v>in Libya</v>
          </cell>
        </row>
        <row r="150">
          <cell r="C150" t="str">
            <v>in Liechtenstein</v>
          </cell>
        </row>
        <row r="151">
          <cell r="C151" t="str">
            <v>in Lithuania</v>
          </cell>
        </row>
        <row r="152">
          <cell r="C152" t="str">
            <v>in Luxembourg</v>
          </cell>
        </row>
        <row r="153">
          <cell r="C153" t="str">
            <v>in Madagascar</v>
          </cell>
        </row>
        <row r="154">
          <cell r="C154" t="str">
            <v>in Malawi</v>
          </cell>
        </row>
        <row r="155">
          <cell r="C155" t="str">
            <v>in Malaysia</v>
          </cell>
        </row>
        <row r="156">
          <cell r="C156" t="str">
            <v>in Maldives</v>
          </cell>
        </row>
        <row r="157">
          <cell r="C157" t="str">
            <v>in Mali</v>
          </cell>
        </row>
        <row r="158">
          <cell r="C158" t="str">
            <v>in Malta</v>
          </cell>
        </row>
        <row r="159">
          <cell r="C159" t="str">
            <v>in Marshall Islands</v>
          </cell>
        </row>
        <row r="160">
          <cell r="C160" t="str">
            <v>in Martinique</v>
          </cell>
        </row>
        <row r="161">
          <cell r="C161" t="str">
            <v>in Mauritania</v>
          </cell>
        </row>
        <row r="162">
          <cell r="C162" t="str">
            <v>in Mauritius</v>
          </cell>
        </row>
        <row r="163">
          <cell r="C163" t="str">
            <v>in Mayotte</v>
          </cell>
        </row>
        <row r="164">
          <cell r="C164" t="str">
            <v>in Mexico</v>
          </cell>
        </row>
        <row r="165">
          <cell r="C165" t="str">
            <v>in Micronesia (Federated States of)</v>
          </cell>
        </row>
        <row r="166">
          <cell r="C166" t="str">
            <v>in Monaco</v>
          </cell>
        </row>
        <row r="167">
          <cell r="C167" t="str">
            <v>in Mongolia</v>
          </cell>
        </row>
        <row r="168">
          <cell r="C168" t="str">
            <v>in Montenegro</v>
          </cell>
        </row>
        <row r="169">
          <cell r="C169" t="str">
            <v>in Montserrat</v>
          </cell>
        </row>
        <row r="170">
          <cell r="C170" t="str">
            <v>in Morocco</v>
          </cell>
        </row>
        <row r="171">
          <cell r="C171" t="str">
            <v>in Mozambique</v>
          </cell>
        </row>
        <row r="172">
          <cell r="C172" t="str">
            <v>in Myanmar</v>
          </cell>
        </row>
        <row r="173">
          <cell r="C173" t="str">
            <v>in Namibia</v>
          </cell>
        </row>
        <row r="174">
          <cell r="C174" t="str">
            <v>in Nauru</v>
          </cell>
        </row>
        <row r="175">
          <cell r="C175" t="str">
            <v>in Nepal</v>
          </cell>
        </row>
        <row r="176">
          <cell r="C176" t="str">
            <v>in Netherlands</v>
          </cell>
        </row>
        <row r="177">
          <cell r="C177" t="str">
            <v>in New Caledonia</v>
          </cell>
        </row>
        <row r="178">
          <cell r="C178" t="str">
            <v>in New Zealand</v>
          </cell>
        </row>
        <row r="179">
          <cell r="C179" t="str">
            <v>in Nicaragua</v>
          </cell>
        </row>
        <row r="180">
          <cell r="C180" t="str">
            <v>in Niger</v>
          </cell>
        </row>
        <row r="181">
          <cell r="C181" t="str">
            <v>in Nigeria</v>
          </cell>
        </row>
        <row r="182">
          <cell r="C182" t="str">
            <v>in Niue</v>
          </cell>
        </row>
        <row r="183">
          <cell r="C183" t="str">
            <v>in Norfolk Island</v>
          </cell>
        </row>
        <row r="184">
          <cell r="C184" t="str">
            <v>in Northern Mariana Islands</v>
          </cell>
        </row>
        <row r="185">
          <cell r="C185" t="str">
            <v>in Norway</v>
          </cell>
        </row>
        <row r="186">
          <cell r="C186" t="str">
            <v>in Oman</v>
          </cell>
        </row>
        <row r="187">
          <cell r="C187" t="str">
            <v>in Pakistan</v>
          </cell>
        </row>
        <row r="188">
          <cell r="C188" t="str">
            <v>in Palau</v>
          </cell>
        </row>
        <row r="189">
          <cell r="C189" t="str">
            <v>in Panama</v>
          </cell>
        </row>
        <row r="190">
          <cell r="C190" t="str">
            <v>in Papua New Guinea</v>
          </cell>
        </row>
        <row r="191">
          <cell r="C191" t="str">
            <v>in Paraguay</v>
          </cell>
        </row>
        <row r="192">
          <cell r="C192" t="str">
            <v>in Peru</v>
          </cell>
        </row>
        <row r="193">
          <cell r="C193" t="str">
            <v>in Philippines</v>
          </cell>
        </row>
        <row r="194">
          <cell r="C194" t="str">
            <v>in Pitcairn</v>
          </cell>
        </row>
        <row r="195">
          <cell r="C195" t="str">
            <v>in Poland</v>
          </cell>
        </row>
        <row r="196">
          <cell r="C196" t="str">
            <v>in Portugal</v>
          </cell>
        </row>
        <row r="197">
          <cell r="C197" t="str">
            <v>in Puerto Rico</v>
          </cell>
        </row>
        <row r="198">
          <cell r="C198" t="str">
            <v>in Qatar</v>
          </cell>
        </row>
        <row r="199">
          <cell r="C199" t="str">
            <v>in Republic of Korea</v>
          </cell>
        </row>
        <row r="200">
          <cell r="C200" t="str">
            <v>in Republic of Moldova</v>
          </cell>
        </row>
        <row r="201">
          <cell r="C201" t="str">
            <v>in Republic of North Macedonia</v>
          </cell>
        </row>
        <row r="202">
          <cell r="C202" t="str">
            <v>in Réunion</v>
          </cell>
        </row>
        <row r="203">
          <cell r="C203" t="str">
            <v>in Romania</v>
          </cell>
        </row>
        <row r="204">
          <cell r="C204" t="str">
            <v>in Russian Federation</v>
          </cell>
        </row>
        <row r="205">
          <cell r="C205" t="str">
            <v>in Rwanda</v>
          </cell>
        </row>
        <row r="206">
          <cell r="C206" t="str">
            <v>in Saint Barthélemy</v>
          </cell>
        </row>
        <row r="207">
          <cell r="C207" t="str">
            <v>in Saint Helena</v>
          </cell>
        </row>
        <row r="208">
          <cell r="C208" t="str">
            <v>in Saint Kitts and Nevis</v>
          </cell>
        </row>
        <row r="209">
          <cell r="C209" t="str">
            <v>in Saint Lucia</v>
          </cell>
        </row>
        <row r="210">
          <cell r="C210" t="str">
            <v>in Saint Martin (French part)</v>
          </cell>
        </row>
        <row r="211">
          <cell r="C211" t="str">
            <v>in Saint Pierre and Miquelon</v>
          </cell>
        </row>
        <row r="212">
          <cell r="C212" t="str">
            <v>in Saint Vincent and the Grenadines</v>
          </cell>
        </row>
        <row r="213">
          <cell r="C213" t="str">
            <v>in Samoa</v>
          </cell>
        </row>
        <row r="214">
          <cell r="C214" t="str">
            <v>in San Marino</v>
          </cell>
        </row>
        <row r="215">
          <cell r="C215" t="str">
            <v>in Sao Tome and Principe</v>
          </cell>
        </row>
        <row r="216">
          <cell r="C216" t="str">
            <v>in Sark</v>
          </cell>
        </row>
        <row r="217">
          <cell r="C217" t="str">
            <v>in Saudi Arabia</v>
          </cell>
        </row>
        <row r="218">
          <cell r="C218" t="str">
            <v>in Senegal</v>
          </cell>
        </row>
        <row r="219">
          <cell r="C219" t="str">
            <v>in Serbia</v>
          </cell>
        </row>
        <row r="220">
          <cell r="C220" t="str">
            <v>in Seychelles</v>
          </cell>
        </row>
        <row r="221">
          <cell r="C221" t="str">
            <v>in Sierra Leone</v>
          </cell>
        </row>
        <row r="222">
          <cell r="C222" t="str">
            <v>in Singapore</v>
          </cell>
        </row>
        <row r="223">
          <cell r="C223" t="str">
            <v>in Sint Maarten (Dutch part)</v>
          </cell>
        </row>
        <row r="224">
          <cell r="C224" t="str">
            <v>in Slovakia</v>
          </cell>
        </row>
        <row r="225">
          <cell r="C225" t="str">
            <v>in Slovenia</v>
          </cell>
        </row>
        <row r="226">
          <cell r="C226" t="str">
            <v>in Solomon Islands</v>
          </cell>
        </row>
        <row r="227">
          <cell r="C227" t="str">
            <v>in Somalia</v>
          </cell>
        </row>
        <row r="228">
          <cell r="C228" t="str">
            <v>in South Africa</v>
          </cell>
        </row>
        <row r="229">
          <cell r="C229" t="str">
            <v>in South Sudan</v>
          </cell>
        </row>
        <row r="230">
          <cell r="C230" t="str">
            <v>in Spain</v>
          </cell>
        </row>
        <row r="231">
          <cell r="C231" t="str">
            <v>in Sri Lanka</v>
          </cell>
        </row>
        <row r="232">
          <cell r="C232" t="str">
            <v>in State of Palestine</v>
          </cell>
        </row>
        <row r="233">
          <cell r="C233" t="str">
            <v>in Sudan</v>
          </cell>
        </row>
        <row r="234">
          <cell r="C234" t="str">
            <v>in Suriname</v>
          </cell>
        </row>
        <row r="235">
          <cell r="C235" t="str">
            <v>in Svalbard and Jan Mayen Islands</v>
          </cell>
        </row>
        <row r="236">
          <cell r="C236" t="str">
            <v>in Swaziland</v>
          </cell>
        </row>
        <row r="237">
          <cell r="C237" t="str">
            <v>in Sweden</v>
          </cell>
        </row>
        <row r="238">
          <cell r="C238" t="str">
            <v>in Switzerland</v>
          </cell>
        </row>
        <row r="239">
          <cell r="C239" t="str">
            <v>in Syrian Arab Republic</v>
          </cell>
        </row>
        <row r="240">
          <cell r="C240" t="str">
            <v>in Tajikistan</v>
          </cell>
        </row>
        <row r="241">
          <cell r="C241" t="str">
            <v>in Thailand</v>
          </cell>
        </row>
        <row r="242">
          <cell r="C242" t="str">
            <v>in Timor-Leste</v>
          </cell>
        </row>
        <row r="243">
          <cell r="C243" t="str">
            <v>in Togo</v>
          </cell>
        </row>
        <row r="244">
          <cell r="C244" t="str">
            <v>in Tokelau</v>
          </cell>
        </row>
        <row r="245">
          <cell r="C245" t="str">
            <v>in Tonga</v>
          </cell>
        </row>
        <row r="246">
          <cell r="C246" t="str">
            <v>in Trinidad and Tobago</v>
          </cell>
        </row>
        <row r="247">
          <cell r="C247" t="str">
            <v>in Tunisia</v>
          </cell>
        </row>
        <row r="248">
          <cell r="C248" t="str">
            <v>in Turkey</v>
          </cell>
        </row>
        <row r="249">
          <cell r="C249" t="str">
            <v>in Turkmenistan</v>
          </cell>
        </row>
        <row r="250">
          <cell r="C250" t="str">
            <v>in Turks and Caicos Islands</v>
          </cell>
        </row>
        <row r="251">
          <cell r="C251" t="str">
            <v>in Tuvalu</v>
          </cell>
        </row>
        <row r="252">
          <cell r="C252" t="str">
            <v>in Uganda</v>
          </cell>
        </row>
        <row r="253">
          <cell r="C253" t="str">
            <v>in Ukraine</v>
          </cell>
        </row>
        <row r="254">
          <cell r="C254" t="str">
            <v>in United Arab Emirates</v>
          </cell>
        </row>
        <row r="255">
          <cell r="C255" t="str">
            <v>in United Kingdom of Great Britain and Northern Ireland</v>
          </cell>
        </row>
        <row r="256">
          <cell r="C256" t="str">
            <v>in United Republic of Tanzania</v>
          </cell>
        </row>
        <row r="257">
          <cell r="C257" t="str">
            <v>in United States of America</v>
          </cell>
        </row>
        <row r="258">
          <cell r="C258" t="str">
            <v>in United States Virgin Islands</v>
          </cell>
        </row>
        <row r="259">
          <cell r="C259" t="str">
            <v>in Uruguay</v>
          </cell>
        </row>
        <row r="260">
          <cell r="C260" t="str">
            <v>in Uzbekistan</v>
          </cell>
        </row>
        <row r="261">
          <cell r="C261" t="str">
            <v>in Vanuatu</v>
          </cell>
        </row>
        <row r="262">
          <cell r="C262" t="str">
            <v>in Venezuela (Bolivarian Republic of)</v>
          </cell>
        </row>
        <row r="263">
          <cell r="C263" t="str">
            <v>in Viet Nam</v>
          </cell>
        </row>
        <row r="264">
          <cell r="C264" t="str">
            <v>in Wallis and Futuna Islands</v>
          </cell>
        </row>
        <row r="265">
          <cell r="C265" t="str">
            <v>in Western Sahara</v>
          </cell>
        </row>
        <row r="266">
          <cell r="C266" t="str">
            <v>in Yemen</v>
          </cell>
        </row>
        <row r="267">
          <cell r="C267" t="str">
            <v>in Zambia</v>
          </cell>
        </row>
        <row r="268">
          <cell r="C268" t="str">
            <v>in Zimbabwe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cement procedure (PP)"/>
      <sheetName val="Cost calculation (CC)"/>
      <sheetName val="PP_Example"/>
      <sheetName val="legend"/>
    </sheetNames>
    <sheetDataSet>
      <sheetData sheetId="0"/>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idder 1-5"/>
      <sheetName val="Bidder 6-10"/>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fs.gov.ua/nk/rozdil-v--podatok-na-dodanu-vartist/" TargetMode="External"/><Relationship Id="rId13" Type="http://schemas.openxmlformats.org/officeDocument/2006/relationships/hyperlink" Target="http://www.me.gov.ua/PerelikOrganizatsii-vikonavtsivYakiZaiaviliPravoNaPodatkoviPilgi" TargetMode="External"/><Relationship Id="rId18"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3" Type="http://schemas.openxmlformats.org/officeDocument/2006/relationships/hyperlink" Target="http://zakon0.rada.gov.ua/laws/show/276_730" TargetMode="External"/><Relationship Id="rId7" Type="http://schemas.openxmlformats.org/officeDocument/2006/relationships/hyperlink" Target="http://sfs.gov.ua/nk/rozdil-v--podatok-na-dodanu-vartist/" TargetMode="External"/><Relationship Id="rId12" Type="http://schemas.openxmlformats.org/officeDocument/2006/relationships/hyperlink" Target="http://zakon0.rada.gov.ua/laws/show/276_730" TargetMode="External"/><Relationship Id="rId17" Type="http://schemas.openxmlformats.org/officeDocument/2006/relationships/hyperlink" Target="http://sfs.gov.ua/nk/rozdil-v--podatok-na-dodanu-vartist/" TargetMode="External"/><Relationship Id="rId2" Type="http://schemas.openxmlformats.org/officeDocument/2006/relationships/hyperlink" Target="http://zakon2.rada.gov.ua/laws/show/153-2002-%D0%BF" TargetMode="External"/><Relationship Id="rId16" Type="http://schemas.openxmlformats.org/officeDocument/2006/relationships/hyperlink" Target="https://zakon.rada.gov.ua/laws/show/en/994_763/conv" TargetMode="External"/><Relationship Id="rId20" Type="http://schemas.openxmlformats.org/officeDocument/2006/relationships/drawing" Target="../drawings/drawing1.xml"/><Relationship Id="rId1" Type="http://schemas.openxmlformats.org/officeDocument/2006/relationships/hyperlink" Target="mailto:procurement_mlg_ua@giz.de" TargetMode="External"/><Relationship Id="rId6" Type="http://schemas.openxmlformats.org/officeDocument/2006/relationships/hyperlink" Target="https://www.kmu.gov.ua/diyalnist/mizhnarodna-dopomoga/pereliki-zareyestrovanih-proektiv-z-planami-zakupivel" TargetMode="External"/><Relationship Id="rId11" Type="http://schemas.openxmlformats.org/officeDocument/2006/relationships/hyperlink" Target="http://zakon2.rada.gov.ua/laws/show/153-2002-%D0%BF" TargetMode="External"/><Relationship Id="rId5" Type="http://schemas.openxmlformats.org/officeDocument/2006/relationships/hyperlink" Target="https://zakon.rada.gov.ua/laws/show/994_763" TargetMode="External"/><Relationship Id="rId15" Type="http://schemas.openxmlformats.org/officeDocument/2006/relationships/hyperlink" Target="https://www.kmu.gov.ua/diyalnist/mizhnarodna-dopomoga/pereliki-zareyestrovanih-proektiv-z-planami-zakupivel" TargetMode="External"/><Relationship Id="rId10" Type="http://schemas.openxmlformats.org/officeDocument/2006/relationships/hyperlink" Target="mailto:procurement_mlg_ua@giz.de" TargetMode="External"/><Relationship Id="rId19" Type="http://schemas.openxmlformats.org/officeDocument/2006/relationships/printerSettings" Target="../printerSettings/printerSettings1.bin"/><Relationship Id="rId4" Type="http://schemas.openxmlformats.org/officeDocument/2006/relationships/hyperlink" Target="http://www.me.gov.ua/Documents/List?lang=uk-UA&amp;tag=PerelikOrganizatsii-vikonavtsivYakiZaiaviliPravoNaPodatkoviPilgi" TargetMode="External"/><Relationship Id="rId9"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14" Type="http://schemas.openxmlformats.org/officeDocument/2006/relationships/hyperlink" Target="http://sfs.gov.ua/nk/rozdil-v--podatok-na-dodanu-vartis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7A624-04A7-40E2-AD37-7299FE2B27C1}">
  <dimension ref="A1:P64"/>
  <sheetViews>
    <sheetView tabSelected="1" topLeftCell="A12" zoomScale="80" zoomScaleNormal="80" zoomScalePageLayoutView="70" workbookViewId="0">
      <selection activeCell="F22" sqref="F22"/>
    </sheetView>
  </sheetViews>
  <sheetFormatPr defaultColWidth="11.453125" defaultRowHeight="12.5"/>
  <cols>
    <col min="1" max="1" width="6.453125" style="32" customWidth="1"/>
    <col min="2" max="2" width="18.453125" style="32" customWidth="1"/>
    <col min="3" max="3" width="10.54296875" style="32" customWidth="1"/>
    <col min="4" max="5" width="10.453125" style="32" customWidth="1"/>
    <col min="6" max="6" width="24.54296875" style="32" customWidth="1"/>
    <col min="7" max="7" width="20.1796875" style="32" customWidth="1"/>
    <col min="8" max="8" width="6.453125" style="32" customWidth="1"/>
    <col min="9" max="9" width="18.453125" style="32" customWidth="1"/>
    <col min="10" max="10" width="10.54296875" style="32" customWidth="1"/>
    <col min="11" max="11" width="10.453125" style="32" customWidth="1"/>
    <col min="12" max="12" width="12" style="32" customWidth="1"/>
    <col min="13" max="13" width="25.453125" style="32" customWidth="1"/>
    <col min="14" max="14" width="16" style="32" customWidth="1"/>
    <col min="15" max="16384" width="11.453125" style="32"/>
  </cols>
  <sheetData>
    <row r="1" spans="1:15" ht="18">
      <c r="A1" s="293" t="s">
        <v>0</v>
      </c>
      <c r="B1" s="293"/>
      <c r="C1" s="293"/>
      <c r="D1" s="293"/>
      <c r="E1" s="293"/>
      <c r="F1" s="293"/>
      <c r="G1" s="293"/>
      <c r="H1" s="293" t="s">
        <v>1</v>
      </c>
      <c r="I1" s="293"/>
      <c r="J1" s="293"/>
      <c r="K1" s="293"/>
      <c r="L1" s="293"/>
      <c r="M1" s="293"/>
      <c r="N1" s="293"/>
    </row>
    <row r="2" spans="1:15">
      <c r="A2" s="33" t="s">
        <v>2</v>
      </c>
      <c r="B2" s="34"/>
      <c r="C2" s="34"/>
      <c r="D2" s="34"/>
      <c r="E2" s="34"/>
      <c r="F2" s="34"/>
      <c r="G2" s="34"/>
      <c r="H2" s="34" t="s">
        <v>3</v>
      </c>
      <c r="I2" s="34"/>
      <c r="J2" s="34"/>
      <c r="K2" s="34"/>
      <c r="L2" s="34"/>
      <c r="M2" s="34"/>
      <c r="N2" s="34"/>
    </row>
    <row r="3" spans="1:15" ht="5.25" customHeight="1">
      <c r="A3" s="33"/>
      <c r="B3" s="34"/>
      <c r="C3" s="34"/>
      <c r="D3" s="34"/>
      <c r="E3" s="34"/>
      <c r="F3" s="34"/>
      <c r="G3" s="34"/>
      <c r="H3" s="34"/>
      <c r="I3" s="34"/>
      <c r="J3" s="34"/>
      <c r="K3" s="34"/>
      <c r="L3" s="34"/>
      <c r="M3" s="34"/>
      <c r="N3" s="34"/>
    </row>
    <row r="4" spans="1:15" ht="77.25" customHeight="1" thickBot="1">
      <c r="A4" s="294" t="s">
        <v>4</v>
      </c>
      <c r="B4" s="295"/>
      <c r="C4" s="295"/>
      <c r="D4" s="295"/>
      <c r="E4" s="295"/>
      <c r="F4" s="295"/>
      <c r="G4" s="34"/>
      <c r="H4" s="294" t="s">
        <v>5</v>
      </c>
      <c r="I4" s="295"/>
      <c r="J4" s="295"/>
      <c r="K4" s="295"/>
      <c r="L4" s="295"/>
      <c r="M4" s="295"/>
      <c r="N4" s="34"/>
    </row>
    <row r="5" spans="1:15" ht="15" thickBot="1">
      <c r="A5" s="296" t="s">
        <v>6</v>
      </c>
      <c r="B5" s="297"/>
      <c r="C5" s="298">
        <v>83502140</v>
      </c>
      <c r="D5" s="299"/>
      <c r="E5" s="299"/>
      <c r="F5" s="299"/>
      <c r="G5" s="300"/>
      <c r="H5" s="301" t="s">
        <v>7</v>
      </c>
      <c r="I5" s="302"/>
      <c r="J5" s="298">
        <f>C5</f>
        <v>83502140</v>
      </c>
      <c r="K5" s="299"/>
      <c r="L5" s="299"/>
      <c r="M5" s="299"/>
      <c r="N5" s="300"/>
    </row>
    <row r="6" spans="1:15" ht="49.5" customHeight="1" thickBot="1">
      <c r="A6" s="303" t="s">
        <v>8</v>
      </c>
      <c r="B6" s="304"/>
      <c r="C6" s="305" t="s">
        <v>9</v>
      </c>
      <c r="D6" s="306"/>
      <c r="E6" s="306"/>
      <c r="F6" s="306"/>
      <c r="G6" s="307"/>
      <c r="H6" s="303" t="s">
        <v>10</v>
      </c>
      <c r="I6" s="304"/>
      <c r="J6" s="305" t="s">
        <v>11</v>
      </c>
      <c r="K6" s="306"/>
      <c r="L6" s="306"/>
      <c r="M6" s="306"/>
      <c r="N6" s="307"/>
    </row>
    <row r="7" spans="1:15" ht="13" thickBot="1">
      <c r="A7" s="308" t="s">
        <v>12</v>
      </c>
      <c r="B7" s="309"/>
      <c r="C7" s="309"/>
      <c r="D7" s="309"/>
      <c r="E7" s="309"/>
      <c r="F7" s="309"/>
      <c r="G7" s="310"/>
      <c r="H7" s="308" t="s">
        <v>13</v>
      </c>
      <c r="I7" s="309"/>
      <c r="J7" s="309"/>
      <c r="K7" s="309"/>
      <c r="L7" s="309"/>
      <c r="M7" s="309"/>
      <c r="N7" s="310"/>
    </row>
    <row r="8" spans="1:15" ht="7.5" customHeight="1" thickBot="1">
      <c r="A8" s="35"/>
      <c r="B8" s="35"/>
      <c r="C8" s="35"/>
      <c r="D8" s="35"/>
      <c r="E8" s="35"/>
      <c r="F8" s="35"/>
      <c r="G8" s="35"/>
      <c r="H8" s="35"/>
      <c r="I8" s="35"/>
      <c r="J8" s="35"/>
      <c r="K8" s="35"/>
      <c r="L8" s="35"/>
      <c r="M8" s="35"/>
      <c r="N8" s="35"/>
    </row>
    <row r="9" spans="1:15">
      <c r="A9" s="311" t="s">
        <v>14</v>
      </c>
      <c r="B9" s="312"/>
      <c r="C9" s="312"/>
      <c r="D9" s="312"/>
      <c r="E9" s="312"/>
      <c r="F9" s="312"/>
      <c r="G9" s="313"/>
      <c r="H9" s="311" t="s">
        <v>15</v>
      </c>
      <c r="I9" s="312"/>
      <c r="J9" s="312"/>
      <c r="K9" s="312"/>
      <c r="L9" s="312"/>
      <c r="M9" s="312"/>
      <c r="N9" s="313"/>
    </row>
    <row r="10" spans="1:15" ht="14.5">
      <c r="A10" s="314" t="s">
        <v>16</v>
      </c>
      <c r="B10" s="315"/>
      <c r="C10" s="315"/>
      <c r="D10" s="315"/>
      <c r="E10" s="36">
        <f>C5</f>
        <v>83502140</v>
      </c>
      <c r="F10" s="316" t="s">
        <v>17</v>
      </c>
      <c r="G10" s="317"/>
      <c r="H10" s="314" t="s">
        <v>18</v>
      </c>
      <c r="I10" s="315"/>
      <c r="J10" s="315"/>
      <c r="K10" s="315"/>
      <c r="L10" s="36">
        <f>J5</f>
        <v>83502140</v>
      </c>
      <c r="M10" s="316" t="s">
        <v>17</v>
      </c>
      <c r="N10" s="317"/>
    </row>
    <row r="11" spans="1:15" ht="34" customHeight="1" thickBot="1">
      <c r="A11" s="318" t="s">
        <v>19</v>
      </c>
      <c r="B11" s="319"/>
      <c r="C11" s="319"/>
      <c r="D11" s="319"/>
      <c r="E11" s="319"/>
      <c r="F11" s="319"/>
      <c r="G11" s="320"/>
      <c r="H11" s="318" t="s">
        <v>20</v>
      </c>
      <c r="I11" s="319"/>
      <c r="J11" s="319"/>
      <c r="K11" s="319"/>
      <c r="L11" s="319"/>
      <c r="M11" s="319"/>
      <c r="N11" s="320"/>
    </row>
    <row r="12" spans="1:15" ht="14.5" customHeight="1" thickBot="1">
      <c r="A12" s="35"/>
      <c r="B12" s="35"/>
      <c r="C12" s="35"/>
      <c r="D12" s="35"/>
      <c r="E12" s="35"/>
      <c r="F12" s="35"/>
      <c r="G12" s="35"/>
      <c r="H12" s="35"/>
      <c r="I12" s="35"/>
      <c r="J12" s="35"/>
      <c r="K12" s="35"/>
      <c r="L12" s="35"/>
      <c r="M12" s="35"/>
      <c r="N12" s="35"/>
    </row>
    <row r="13" spans="1:15" ht="41.15" customHeight="1" thickBot="1">
      <c r="A13" s="321" t="s">
        <v>21</v>
      </c>
      <c r="B13" s="322"/>
      <c r="C13" s="322"/>
      <c r="D13" s="322"/>
      <c r="E13" s="322"/>
      <c r="F13" s="322"/>
      <c r="G13" s="323"/>
      <c r="H13" s="321" t="s">
        <v>22</v>
      </c>
      <c r="I13" s="322"/>
      <c r="J13" s="322"/>
      <c r="K13" s="322"/>
      <c r="L13" s="322"/>
      <c r="M13" s="322"/>
      <c r="N13" s="323"/>
      <c r="O13" s="37"/>
    </row>
    <row r="14" spans="1:15" ht="8.15" customHeight="1" thickBot="1">
      <c r="A14" s="34"/>
      <c r="B14" s="34"/>
      <c r="C14" s="34"/>
      <c r="D14" s="34"/>
      <c r="E14" s="34"/>
      <c r="F14" s="34"/>
      <c r="G14" s="34"/>
      <c r="H14" s="34"/>
      <c r="I14" s="34"/>
      <c r="J14" s="34"/>
      <c r="K14" s="34"/>
      <c r="L14" s="34"/>
      <c r="M14" s="34"/>
      <c r="N14" s="34"/>
    </row>
    <row r="15" spans="1:15">
      <c r="A15" s="38" t="s">
        <v>23</v>
      </c>
      <c r="B15" s="39"/>
      <c r="C15" s="39"/>
      <c r="D15" s="39"/>
      <c r="E15" s="39"/>
      <c r="F15" s="39"/>
      <c r="G15" s="40"/>
      <c r="H15" s="38" t="s">
        <v>24</v>
      </c>
      <c r="I15" s="39"/>
      <c r="J15" s="39"/>
      <c r="K15" s="39"/>
      <c r="L15" s="39"/>
      <c r="M15" s="39"/>
      <c r="N15" s="40"/>
    </row>
    <row r="16" spans="1:15">
      <c r="A16" s="324" t="s">
        <v>25</v>
      </c>
      <c r="B16" s="325"/>
      <c r="C16" s="325"/>
      <c r="D16" s="325"/>
      <c r="E16" s="325"/>
      <c r="F16" s="325"/>
      <c r="G16" s="326"/>
      <c r="H16" s="327" t="s">
        <v>26</v>
      </c>
      <c r="I16" s="325"/>
      <c r="J16" s="325"/>
      <c r="K16" s="325"/>
      <c r="L16" s="325"/>
      <c r="M16" s="325"/>
      <c r="N16" s="326"/>
    </row>
    <row r="17" spans="1:16" ht="14.5">
      <c r="A17" s="328" t="s">
        <v>27</v>
      </c>
      <c r="B17" s="329"/>
      <c r="C17" s="329"/>
      <c r="D17" s="329"/>
      <c r="E17" s="330"/>
      <c r="F17" s="41" t="s">
        <v>28</v>
      </c>
      <c r="G17" s="42"/>
      <c r="H17" s="328" t="s">
        <v>29</v>
      </c>
      <c r="I17" s="329"/>
      <c r="J17" s="329"/>
      <c r="K17" s="329"/>
      <c r="L17" s="330"/>
      <c r="M17" s="41" t="s">
        <v>28</v>
      </c>
      <c r="N17" s="42"/>
    </row>
    <row r="18" spans="1:16" ht="13">
      <c r="A18" s="328" t="s">
        <v>30</v>
      </c>
      <c r="B18" s="330"/>
      <c r="C18" s="66" t="s">
        <v>31</v>
      </c>
      <c r="D18" s="331" t="s">
        <v>32</v>
      </c>
      <c r="E18" s="329"/>
      <c r="F18" s="329"/>
      <c r="G18" s="332"/>
      <c r="H18" s="328" t="s">
        <v>33</v>
      </c>
      <c r="I18" s="330"/>
      <c r="J18" s="66" t="str">
        <f>C18</f>
        <v>3</v>
      </c>
      <c r="K18" s="331" t="s">
        <v>34</v>
      </c>
      <c r="L18" s="329"/>
      <c r="M18" s="329"/>
      <c r="N18" s="332"/>
    </row>
    <row r="19" spans="1:16" ht="13" thickBot="1">
      <c r="A19" s="333" t="s">
        <v>35</v>
      </c>
      <c r="B19" s="334"/>
      <c r="C19" s="334"/>
      <c r="D19" s="334"/>
      <c r="E19" s="334"/>
      <c r="F19" s="334"/>
      <c r="G19" s="335"/>
      <c r="H19" s="333" t="s">
        <v>36</v>
      </c>
      <c r="I19" s="334"/>
      <c r="J19" s="334"/>
      <c r="K19" s="334"/>
      <c r="L19" s="334"/>
      <c r="M19" s="334"/>
      <c r="N19" s="335"/>
    </row>
    <row r="20" spans="1:16" ht="7.5" customHeight="1" thickBot="1">
      <c r="A20" s="35"/>
      <c r="B20" s="35"/>
      <c r="C20" s="35"/>
      <c r="D20" s="35"/>
      <c r="E20" s="35"/>
      <c r="F20" s="35"/>
      <c r="G20" s="35"/>
      <c r="H20" s="35"/>
      <c r="I20" s="35"/>
      <c r="J20" s="35"/>
      <c r="K20" s="35"/>
      <c r="L20" s="35"/>
      <c r="M20" s="35"/>
      <c r="N20" s="35"/>
    </row>
    <row r="21" spans="1:16">
      <c r="A21" s="336" t="s">
        <v>37</v>
      </c>
      <c r="B21" s="337"/>
      <c r="C21" s="337"/>
      <c r="D21" s="337"/>
      <c r="E21" s="337"/>
      <c r="F21" s="337"/>
      <c r="G21" s="338"/>
      <c r="H21" s="336" t="s">
        <v>38</v>
      </c>
      <c r="I21" s="337"/>
      <c r="J21" s="337"/>
      <c r="K21" s="337"/>
      <c r="L21" s="337"/>
      <c r="M21" s="337"/>
      <c r="N21" s="338"/>
    </row>
    <row r="22" spans="1:16" ht="13.5" thickBot="1">
      <c r="A22" s="333" t="s">
        <v>39</v>
      </c>
      <c r="B22" s="334"/>
      <c r="C22" s="334"/>
      <c r="D22" s="67">
        <v>0.99930555555555556</v>
      </c>
      <c r="E22" s="43" t="s">
        <v>40</v>
      </c>
      <c r="F22" s="541">
        <v>45986</v>
      </c>
      <c r="G22" s="44"/>
      <c r="H22" s="333" t="s">
        <v>41</v>
      </c>
      <c r="I22" s="334"/>
      <c r="J22" s="334"/>
      <c r="K22" s="67">
        <f>D22</f>
        <v>0.99930555555555556</v>
      </c>
      <c r="L22" s="45" t="s">
        <v>42</v>
      </c>
      <c r="M22" s="68">
        <f>F22</f>
        <v>45986</v>
      </c>
      <c r="N22" s="44"/>
    </row>
    <row r="23" spans="1:16" ht="13" thickBot="1">
      <c r="A23" s="34"/>
      <c r="B23" s="34"/>
      <c r="C23" s="34"/>
      <c r="D23" s="34"/>
      <c r="E23" s="34"/>
      <c r="F23" s="34"/>
      <c r="G23" s="34"/>
      <c r="H23" s="34"/>
      <c r="I23" s="34"/>
      <c r="J23" s="34"/>
      <c r="K23" s="34"/>
      <c r="L23" s="34"/>
      <c r="M23" s="34"/>
      <c r="N23" s="34"/>
    </row>
    <row r="24" spans="1:16" ht="39" customHeight="1" thickBot="1">
      <c r="A24" s="339" t="s">
        <v>43</v>
      </c>
      <c r="B24" s="340"/>
      <c r="C24" s="340"/>
      <c r="D24" s="340"/>
      <c r="E24" s="340"/>
      <c r="F24" s="340"/>
      <c r="G24" s="341"/>
      <c r="H24" s="339" t="s">
        <v>44</v>
      </c>
      <c r="I24" s="340"/>
      <c r="J24" s="340"/>
      <c r="K24" s="340"/>
      <c r="L24" s="340"/>
      <c r="M24" s="340"/>
      <c r="N24" s="341"/>
      <c r="O24" s="37"/>
    </row>
    <row r="25" spans="1:16" ht="14.25" customHeight="1" thickBot="1">
      <c r="A25" s="34"/>
      <c r="B25" s="34"/>
      <c r="C25" s="34"/>
      <c r="D25" s="34"/>
      <c r="E25" s="34"/>
      <c r="F25" s="34"/>
      <c r="G25" s="34"/>
      <c r="H25" s="34"/>
      <c r="I25" s="34"/>
      <c r="J25" s="34"/>
      <c r="K25" s="34"/>
      <c r="L25" s="34"/>
      <c r="M25" s="34"/>
      <c r="N25" s="34"/>
    </row>
    <row r="26" spans="1:16" ht="15" thickBot="1">
      <c r="A26" s="342" t="s">
        <v>45</v>
      </c>
      <c r="B26" s="343"/>
      <c r="C26" s="343"/>
      <c r="D26" s="343"/>
      <c r="E26" s="344"/>
      <c r="F26" s="47">
        <f>F22+7</f>
        <v>45993</v>
      </c>
      <c r="G26" s="46"/>
      <c r="H26" s="342" t="s">
        <v>46</v>
      </c>
      <c r="I26" s="343"/>
      <c r="J26" s="343"/>
      <c r="K26" s="343"/>
      <c r="L26" s="344"/>
      <c r="M26" s="70">
        <f>F26</f>
        <v>45993</v>
      </c>
      <c r="N26" s="46"/>
    </row>
    <row r="27" spans="1:16" ht="15" thickBot="1">
      <c r="A27" s="342" t="s">
        <v>47</v>
      </c>
      <c r="B27" s="343"/>
      <c r="C27" s="343"/>
      <c r="D27" s="343"/>
      <c r="E27" s="343"/>
      <c r="F27" s="47" t="s">
        <v>48</v>
      </c>
      <c r="G27" s="69"/>
      <c r="H27" s="342" t="s">
        <v>49</v>
      </c>
      <c r="I27" s="343"/>
      <c r="J27" s="343"/>
      <c r="K27" s="343"/>
      <c r="L27" s="343"/>
      <c r="M27" s="47" t="str">
        <f>F27</f>
        <v>30% / 70%</v>
      </c>
      <c r="N27" s="46"/>
    </row>
    <row r="28" spans="1:16" ht="14.5" customHeight="1">
      <c r="A28" s="357" t="s">
        <v>50</v>
      </c>
      <c r="B28" s="358"/>
      <c r="C28" s="358"/>
      <c r="D28" s="358"/>
      <c r="E28" s="358"/>
      <c r="F28" s="358"/>
      <c r="G28" s="359"/>
      <c r="H28" s="363" t="s">
        <v>51</v>
      </c>
      <c r="I28" s="364"/>
      <c r="J28" s="364"/>
      <c r="K28" s="364"/>
      <c r="L28" s="364"/>
      <c r="M28" s="364"/>
      <c r="N28" s="365"/>
    </row>
    <row r="29" spans="1:16" ht="15" customHeight="1" thickBot="1">
      <c r="A29" s="360"/>
      <c r="B29" s="361"/>
      <c r="C29" s="361"/>
      <c r="D29" s="361"/>
      <c r="E29" s="361"/>
      <c r="F29" s="361"/>
      <c r="G29" s="362"/>
      <c r="H29" s="366"/>
      <c r="I29" s="367"/>
      <c r="J29" s="367"/>
      <c r="K29" s="367"/>
      <c r="L29" s="367"/>
      <c r="M29" s="367"/>
      <c r="N29" s="368"/>
    </row>
    <row r="30" spans="1:16" ht="38.9" customHeight="1">
      <c r="A30" s="369" t="s">
        <v>52</v>
      </c>
      <c r="B30" s="369"/>
      <c r="C30" s="369"/>
      <c r="D30" s="369"/>
      <c r="E30" s="369"/>
      <c r="F30" s="369"/>
      <c r="G30" s="369"/>
      <c r="H30" s="369" t="s">
        <v>53</v>
      </c>
      <c r="I30" s="369"/>
      <c r="J30" s="369"/>
      <c r="K30" s="369"/>
      <c r="L30" s="369"/>
      <c r="M30" s="369"/>
      <c r="N30" s="369"/>
    </row>
    <row r="31" spans="1:16" ht="13.4" customHeight="1" thickBot="1">
      <c r="A31" s="329" t="s">
        <v>54</v>
      </c>
      <c r="B31" s="329"/>
      <c r="C31" s="329"/>
      <c r="D31" s="329"/>
      <c r="E31" s="329"/>
      <c r="F31" s="329"/>
      <c r="G31" s="329"/>
      <c r="H31" s="329" t="s">
        <v>55</v>
      </c>
      <c r="I31" s="329"/>
      <c r="J31" s="329"/>
      <c r="K31" s="329"/>
      <c r="L31" s="329"/>
      <c r="M31" s="329"/>
      <c r="N31" s="329"/>
    </row>
    <row r="32" spans="1:16" ht="39" customHeight="1">
      <c r="A32" s="373" t="s">
        <v>56</v>
      </c>
      <c r="B32" s="374"/>
      <c r="C32" s="374"/>
      <c r="D32" s="374"/>
      <c r="E32" s="374"/>
      <c r="F32" s="374"/>
      <c r="G32" s="375"/>
      <c r="H32" s="376" t="s">
        <v>57</v>
      </c>
      <c r="I32" s="377"/>
      <c r="J32" s="377"/>
      <c r="K32" s="377"/>
      <c r="L32" s="377"/>
      <c r="M32" s="377"/>
      <c r="N32" s="378"/>
      <c r="O32" s="379"/>
      <c r="P32" s="379"/>
    </row>
    <row r="33" spans="1:16" ht="24.75" customHeight="1">
      <c r="A33" s="380" t="s">
        <v>58</v>
      </c>
      <c r="B33" s="381"/>
      <c r="C33" s="381"/>
      <c r="D33" s="381"/>
      <c r="E33" s="381"/>
      <c r="F33" s="381"/>
      <c r="G33" s="382"/>
      <c r="H33" s="383" t="s">
        <v>59</v>
      </c>
      <c r="I33" s="384"/>
      <c r="J33" s="384"/>
      <c r="K33" s="384"/>
      <c r="L33" s="384"/>
      <c r="M33" s="384"/>
      <c r="N33" s="385"/>
      <c r="O33" s="379"/>
      <c r="P33" s="379"/>
    </row>
    <row r="34" spans="1:16">
      <c r="A34" s="386" t="s">
        <v>60</v>
      </c>
      <c r="B34" s="387"/>
      <c r="C34" s="387"/>
      <c r="D34" s="387"/>
      <c r="E34" s="387"/>
      <c r="F34" s="387"/>
      <c r="G34" s="388"/>
      <c r="H34" s="49" t="s">
        <v>61</v>
      </c>
      <c r="I34" s="50"/>
      <c r="J34" s="50"/>
      <c r="K34" s="50"/>
      <c r="L34" s="50"/>
      <c r="M34" s="48"/>
      <c r="N34" s="51"/>
      <c r="O34" s="379"/>
      <c r="P34" s="379"/>
    </row>
    <row r="35" spans="1:16">
      <c r="A35" s="351" t="s">
        <v>62</v>
      </c>
      <c r="B35" s="352"/>
      <c r="C35" s="352"/>
      <c r="D35" s="352"/>
      <c r="E35" s="352"/>
      <c r="F35" s="352"/>
      <c r="G35" s="353"/>
      <c r="H35" s="370" t="s">
        <v>63</v>
      </c>
      <c r="I35" s="371"/>
      <c r="J35" s="371"/>
      <c r="K35" s="371"/>
      <c r="L35" s="371"/>
      <c r="M35" s="371"/>
      <c r="N35" s="372"/>
      <c r="O35" s="379"/>
      <c r="P35" s="379"/>
    </row>
    <row r="36" spans="1:16" ht="28.5" customHeight="1">
      <c r="A36" s="389" t="s">
        <v>64</v>
      </c>
      <c r="B36" s="390"/>
      <c r="C36" s="390"/>
      <c r="D36" s="390"/>
      <c r="E36" s="390"/>
      <c r="F36" s="390"/>
      <c r="G36" s="391"/>
      <c r="H36" s="392" t="s">
        <v>65</v>
      </c>
      <c r="I36" s="393"/>
      <c r="J36" s="393"/>
      <c r="K36" s="393"/>
      <c r="L36" s="393"/>
      <c r="M36" s="393"/>
      <c r="N36" s="394"/>
      <c r="O36" s="379"/>
      <c r="P36" s="379"/>
    </row>
    <row r="37" spans="1:16" ht="12.65" customHeight="1">
      <c r="A37" s="345" t="s">
        <v>66</v>
      </c>
      <c r="B37" s="346"/>
      <c r="C37" s="346"/>
      <c r="D37" s="346"/>
      <c r="E37" s="346"/>
      <c r="F37" s="346"/>
      <c r="G37" s="347"/>
      <c r="H37" s="348" t="s">
        <v>67</v>
      </c>
      <c r="I37" s="349"/>
      <c r="J37" s="349"/>
      <c r="K37" s="349"/>
      <c r="L37" s="349"/>
      <c r="M37" s="349"/>
      <c r="N37" s="350"/>
      <c r="O37" s="379"/>
      <c r="P37" s="379"/>
    </row>
    <row r="38" spans="1:16">
      <c r="A38" s="351" t="s">
        <v>68</v>
      </c>
      <c r="B38" s="352"/>
      <c r="C38" s="352"/>
      <c r="D38" s="352"/>
      <c r="E38" s="352"/>
      <c r="F38" s="352"/>
      <c r="G38" s="353"/>
      <c r="H38" s="354" t="s">
        <v>69</v>
      </c>
      <c r="I38" s="355"/>
      <c r="J38" s="355"/>
      <c r="K38" s="355"/>
      <c r="L38" s="355"/>
      <c r="M38" s="355"/>
      <c r="N38" s="356"/>
      <c r="O38" s="379"/>
      <c r="P38" s="379"/>
    </row>
    <row r="39" spans="1:16">
      <c r="A39" s="351" t="s">
        <v>70</v>
      </c>
      <c r="B39" s="352"/>
      <c r="C39" s="352"/>
      <c r="D39" s="352"/>
      <c r="E39" s="352"/>
      <c r="F39" s="352"/>
      <c r="G39" s="353"/>
      <c r="H39" s="370" t="s">
        <v>71</v>
      </c>
      <c r="I39" s="371"/>
      <c r="J39" s="371"/>
      <c r="K39" s="371"/>
      <c r="L39" s="371"/>
      <c r="M39" s="371"/>
      <c r="N39" s="372"/>
      <c r="O39" s="379"/>
      <c r="P39" s="379"/>
    </row>
    <row r="40" spans="1:16" ht="15.75" customHeight="1" thickBot="1">
      <c r="A40" s="395" t="s">
        <v>72</v>
      </c>
      <c r="B40" s="396"/>
      <c r="C40" s="396"/>
      <c r="D40" s="396"/>
      <c r="E40" s="396"/>
      <c r="F40" s="396"/>
      <c r="G40" s="397"/>
      <c r="H40" s="395" t="s">
        <v>73</v>
      </c>
      <c r="I40" s="396"/>
      <c r="J40" s="396"/>
      <c r="K40" s="396"/>
      <c r="L40" s="396"/>
      <c r="M40" s="396"/>
      <c r="N40" s="397"/>
      <c r="O40" s="379"/>
      <c r="P40" s="379"/>
    </row>
    <row r="41" spans="1:16" ht="9" customHeight="1" thickBot="1">
      <c r="A41" s="398"/>
      <c r="B41" s="398"/>
      <c r="C41" s="398"/>
      <c r="D41" s="398"/>
      <c r="E41" s="398"/>
      <c r="F41" s="398"/>
      <c r="G41" s="398"/>
      <c r="H41" s="398"/>
      <c r="I41" s="398"/>
      <c r="J41" s="398"/>
      <c r="K41" s="398"/>
      <c r="L41" s="398"/>
      <c r="M41" s="398"/>
      <c r="N41" s="398"/>
      <c r="O41" s="379"/>
      <c r="P41" s="379"/>
    </row>
    <row r="42" spans="1:16" ht="15.75" customHeight="1" thickBot="1">
      <c r="A42" s="52"/>
      <c r="B42" s="53"/>
      <c r="C42" s="53"/>
      <c r="D42" s="53"/>
      <c r="E42" s="53"/>
      <c r="F42" s="53"/>
      <c r="G42" s="54"/>
      <c r="H42" s="55"/>
      <c r="I42" s="53"/>
      <c r="J42" s="53"/>
      <c r="K42" s="53"/>
      <c r="L42" s="53"/>
      <c r="M42" s="53"/>
      <c r="N42" s="54"/>
      <c r="O42" s="379"/>
      <c r="P42" s="379"/>
    </row>
    <row r="43" spans="1:16" ht="14.25" customHeight="1">
      <c r="A43" s="34"/>
      <c r="B43" s="34"/>
      <c r="C43" s="34"/>
      <c r="D43" s="34"/>
      <c r="E43" s="56"/>
      <c r="F43" s="34"/>
      <c r="G43" s="34"/>
      <c r="H43" s="34"/>
      <c r="I43" s="34"/>
      <c r="J43" s="34"/>
      <c r="K43" s="34"/>
      <c r="L43" s="56"/>
      <c r="M43" s="34"/>
      <c r="N43" s="34"/>
    </row>
    <row r="44" spans="1:16" ht="13.4" customHeight="1">
      <c r="A44" s="57" t="s">
        <v>74</v>
      </c>
      <c r="B44" s="34"/>
      <c r="C44" s="34"/>
      <c r="D44" s="34"/>
      <c r="E44" s="34"/>
      <c r="F44" s="34"/>
      <c r="G44" s="34"/>
      <c r="H44" s="57" t="s">
        <v>75</v>
      </c>
      <c r="I44" s="34"/>
      <c r="J44" s="34"/>
      <c r="K44" s="34"/>
      <c r="L44" s="34"/>
      <c r="M44" s="34"/>
      <c r="N44" s="34"/>
    </row>
    <row r="45" spans="1:16" ht="11.9" customHeight="1">
      <c r="A45" s="57" t="s">
        <v>76</v>
      </c>
      <c r="B45" s="34"/>
      <c r="C45" s="34"/>
      <c r="D45" s="34"/>
      <c r="E45" s="34"/>
      <c r="F45" s="34"/>
      <c r="G45" s="34"/>
      <c r="H45" s="57" t="s">
        <v>77</v>
      </c>
      <c r="I45" s="34"/>
      <c r="J45" s="34"/>
      <c r="K45" s="34"/>
      <c r="L45" s="34"/>
      <c r="M45" s="34"/>
      <c r="N45" s="34"/>
    </row>
    <row r="46" spans="1:16" ht="15.75" customHeight="1"/>
    <row r="54" ht="6.75" customHeight="1"/>
    <row r="60" ht="26.25" customHeight="1"/>
    <row r="63" ht="42.75" customHeight="1"/>
    <row r="64" ht="17.25" customHeight="1"/>
  </sheetData>
  <mergeCells count="70">
    <mergeCell ref="A39:G39"/>
    <mergeCell ref="H39:N39"/>
    <mergeCell ref="A32:G32"/>
    <mergeCell ref="H32:N32"/>
    <mergeCell ref="O32:P42"/>
    <mergeCell ref="A33:G33"/>
    <mergeCell ref="H33:N33"/>
    <mergeCell ref="A34:G34"/>
    <mergeCell ref="A35:G35"/>
    <mergeCell ref="H35:N35"/>
    <mergeCell ref="A36:G36"/>
    <mergeCell ref="H36:N36"/>
    <mergeCell ref="A40:G40"/>
    <mergeCell ref="H40:N40"/>
    <mergeCell ref="A41:G41"/>
    <mergeCell ref="H41:N41"/>
    <mergeCell ref="A37:G37"/>
    <mergeCell ref="H37:N37"/>
    <mergeCell ref="A38:G38"/>
    <mergeCell ref="H38:N38"/>
    <mergeCell ref="A28:G29"/>
    <mergeCell ref="H28:N29"/>
    <mergeCell ref="A30:G30"/>
    <mergeCell ref="H30:N30"/>
    <mergeCell ref="A31:G31"/>
    <mergeCell ref="H31:N31"/>
    <mergeCell ref="A24:G24"/>
    <mergeCell ref="H24:N24"/>
    <mergeCell ref="A26:E26"/>
    <mergeCell ref="H26:L26"/>
    <mergeCell ref="A27:E27"/>
    <mergeCell ref="H27:L27"/>
    <mergeCell ref="A19:G19"/>
    <mergeCell ref="H19:N19"/>
    <mergeCell ref="A21:G21"/>
    <mergeCell ref="H21:N21"/>
    <mergeCell ref="A22:C22"/>
    <mergeCell ref="H22:J22"/>
    <mergeCell ref="A17:E17"/>
    <mergeCell ref="H17:L17"/>
    <mergeCell ref="A18:B18"/>
    <mergeCell ref="D18:G18"/>
    <mergeCell ref="H18:I18"/>
    <mergeCell ref="K18:N18"/>
    <mergeCell ref="A11:G11"/>
    <mergeCell ref="H11:N11"/>
    <mergeCell ref="A13:G13"/>
    <mergeCell ref="H13:N13"/>
    <mergeCell ref="A16:G16"/>
    <mergeCell ref="H16:N16"/>
    <mergeCell ref="A9:G9"/>
    <mergeCell ref="H9:N9"/>
    <mergeCell ref="A10:D10"/>
    <mergeCell ref="F10:G10"/>
    <mergeCell ref="H10:K10"/>
    <mergeCell ref="M10:N10"/>
    <mergeCell ref="A6:B6"/>
    <mergeCell ref="C6:G6"/>
    <mergeCell ref="H6:I6"/>
    <mergeCell ref="J6:N6"/>
    <mergeCell ref="A7:G7"/>
    <mergeCell ref="H7:N7"/>
    <mergeCell ref="A1:G1"/>
    <mergeCell ref="H1:N1"/>
    <mergeCell ref="A4:F4"/>
    <mergeCell ref="H4:M4"/>
    <mergeCell ref="A5:B5"/>
    <mergeCell ref="C5:G5"/>
    <mergeCell ref="H5:I5"/>
    <mergeCell ref="J5:N5"/>
  </mergeCells>
  <hyperlinks>
    <hyperlink ref="F17" r:id="rId1" xr:uid="{CF65B18E-6353-4079-8065-63E2D9CB6B07}"/>
    <hyperlink ref="A35" r:id="rId2" display="Постанова 153" xr:uid="{74375D80-D5AC-4D4A-BE8A-CB42F549743D}"/>
    <hyperlink ref="A36:G36" r:id="rId3" display="http://zakon0.rada.gov.ua/laws/show/276_730" xr:uid="{CC4BDD8E-BA48-4ADA-AB79-FF9F8A97731E}"/>
    <hyperlink ref="A38" r:id="rId4" display="3) Перелік організацій-виконавців, які заявили право на податкові пільги " xr:uid="{16F938B4-7C41-468E-B063-18F615DD9821}"/>
    <hyperlink ref="A37:G37" r:id="rId5" location="Text" display="3) Рамкова угода між Урядом України і Комісією Європейських Співтовариств" xr:uid="{58CC2DD4-43FE-43C9-9722-28CCDB6A0233}"/>
    <hyperlink ref="A38:G38" r:id="rId6" display="4) Перелік зареєстрованих проєктів з планами закупівель" xr:uid="{16FEC20B-93C6-4AED-A8D4-A5F840254C94}"/>
    <hyperlink ref="A39" r:id="rId7" display="Податковий кодекс" xr:uid="{AA7227BB-9944-4942-9DA8-63B3CAC34EA5}"/>
    <hyperlink ref="A40" r:id="rId8" display="Податковий кодекс" xr:uid="{F24188F1-5388-491D-9A3F-721BF5CCFB93}"/>
    <hyperlink ref="A40:G40" r:id="rId9" display="5) Procurement plan published at the open source Government Portal" xr:uid="{5BDD9E05-BEC6-4F9F-A55A-9FF144199C43}"/>
    <hyperlink ref="M17" r:id="rId10" xr:uid="{CC0AAD0A-DF91-4D35-B75A-A1B209025853}"/>
    <hyperlink ref="H35" r:id="rId11" display="Постанова 153" xr:uid="{5983EE52-3FD7-45C9-9328-A88686510B39}"/>
    <hyperlink ref="H36:N36" r:id="rId12" display="http://zakon0.rada.gov.ua/laws/show/276_730" xr:uid="{E4224A64-0D43-4E7D-A775-5F9555ABEC22}"/>
    <hyperlink ref="H38" r:id="rId13" display="Перелік організацій-виконавців, які заявили право на податкові пільги " xr:uid="{0DCFFBF5-76D6-48CD-BE70-D4DA1170394C}"/>
    <hyperlink ref="H40" r:id="rId14" display="Податковий кодекс" xr:uid="{0C067B36-81FA-4FB7-865D-3E29057BBF34}"/>
    <hyperlink ref="H38:N38" r:id="rId15" display="4) List of registered projects with procurement plans" xr:uid="{13EB795B-4771-49A6-A7F8-3E4AB32DCBBF}"/>
    <hyperlink ref="H37:N37" r:id="rId16" location="o1" display="3) Framework Agreement between the Government of Ukraine and the Commission of European Communities" xr:uid="{A8A77E5A-94B2-42BF-A067-3327B9B0C647}"/>
    <hyperlink ref="H39" r:id="rId17" display="Податковий кодекс" xr:uid="{9B1D437F-C034-4FA5-AEB7-757C31FB56C6}"/>
    <hyperlink ref="H40:N40" r:id="rId18" display="5) Procurement plan published at the open source Government Portal" xr:uid="{FA5115ED-E29E-4011-90EF-A37C1109B5DB}"/>
  </hyperlinks>
  <pageMargins left="0.23622047244094491" right="0.23622047244094491" top="0.55118110236220474" bottom="0.55118110236220474" header="0.19685039370078741" footer="0.19685039370078741"/>
  <pageSetup fitToHeight="4" orientation="portrait" r:id="rId19"/>
  <drawing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704F5-43E4-42EA-B128-0F662C2C0838}">
  <dimension ref="B1:M41"/>
  <sheetViews>
    <sheetView topLeftCell="A15" zoomScale="75" zoomScaleNormal="75" workbookViewId="0">
      <selection activeCell="C9" sqref="C9:J9"/>
    </sheetView>
  </sheetViews>
  <sheetFormatPr defaultColWidth="11.453125" defaultRowHeight="27" customHeight="1"/>
  <cols>
    <col min="1" max="1" width="2" style="3" customWidth="1"/>
    <col min="2" max="2" width="4" style="1" customWidth="1"/>
    <col min="3" max="3" width="55.453125" style="2" customWidth="1"/>
    <col min="4" max="4" width="43" style="2" customWidth="1"/>
    <col min="5" max="5" width="6.1796875" style="2" customWidth="1"/>
    <col min="6" max="6" width="6" style="2" customWidth="1"/>
    <col min="7" max="7" width="13" style="2" customWidth="1"/>
    <col min="8" max="8" width="11.1796875" style="2" bestFit="1" customWidth="1"/>
    <col min="9" max="9" width="12.54296875" style="2" bestFit="1" customWidth="1"/>
    <col min="10" max="10" width="3" style="2" customWidth="1"/>
    <col min="11" max="11" width="4" style="2" customWidth="1"/>
    <col min="12" max="12" width="2.1796875" style="3" customWidth="1"/>
    <col min="13" max="16384" width="11.453125" style="3"/>
  </cols>
  <sheetData>
    <row r="1" spans="2:12" ht="12.5"/>
    <row r="2" spans="2:12" ht="18.649999999999999" customHeight="1">
      <c r="C2" s="72" t="s">
        <v>78</v>
      </c>
      <c r="D2" s="401" t="s">
        <v>79</v>
      </c>
      <c r="E2" s="402"/>
      <c r="F2" s="402"/>
    </row>
    <row r="3" spans="2:12" ht="18.649999999999999" customHeight="1">
      <c r="D3" s="402"/>
      <c r="E3" s="402"/>
      <c r="F3" s="402"/>
      <c r="H3" s="403"/>
      <c r="I3" s="403"/>
      <c r="J3" s="403"/>
      <c r="K3" s="1"/>
    </row>
    <row r="4" spans="2:12" ht="18.649999999999999" customHeight="1">
      <c r="D4" s="402"/>
      <c r="E4" s="402"/>
      <c r="F4" s="402"/>
      <c r="H4" s="1"/>
      <c r="I4" s="1"/>
      <c r="J4" s="1"/>
      <c r="K4" s="1"/>
    </row>
    <row r="5" spans="2:12" ht="69.75" customHeight="1">
      <c r="C5" s="404" t="s">
        <v>80</v>
      </c>
      <c r="D5" s="404"/>
      <c r="E5" s="404"/>
      <c r="F5" s="404"/>
      <c r="G5" s="404"/>
      <c r="H5" s="404"/>
      <c r="I5" s="404"/>
      <c r="J5" s="404"/>
      <c r="K5" s="4"/>
    </row>
    <row r="6" spans="2:12" ht="18.649999999999999" hidden="1" customHeight="1">
      <c r="C6" s="4"/>
      <c r="D6" s="4"/>
      <c r="E6" s="4"/>
      <c r="F6" s="4"/>
      <c r="G6" s="4"/>
      <c r="H6" s="4"/>
      <c r="I6" s="4"/>
      <c r="J6" s="4"/>
      <c r="K6" s="4"/>
    </row>
    <row r="7" spans="2:12" ht="18" customHeight="1">
      <c r="B7" s="5"/>
      <c r="C7" s="405" t="s">
        <v>81</v>
      </c>
      <c r="D7" s="405"/>
      <c r="E7" s="405"/>
      <c r="F7" s="405"/>
      <c r="G7" s="405"/>
      <c r="H7" s="405"/>
      <c r="I7" s="405"/>
      <c r="J7" s="405"/>
      <c r="K7" s="6"/>
      <c r="L7" s="5"/>
    </row>
    <row r="8" spans="2:12" ht="18" customHeight="1">
      <c r="B8" s="5"/>
      <c r="C8" s="6"/>
      <c r="D8" s="6" t="s">
        <v>82</v>
      </c>
      <c r="E8" s="406">
        <v>83502140</v>
      </c>
      <c r="F8" s="406"/>
      <c r="G8" s="407"/>
      <c r="H8" s="6"/>
      <c r="I8" s="6"/>
      <c r="J8" s="6"/>
      <c r="K8" s="6"/>
      <c r="L8" s="5"/>
    </row>
    <row r="9" spans="2:12" ht="47.5" customHeight="1">
      <c r="C9" s="408" t="s">
        <v>83</v>
      </c>
      <c r="D9" s="405"/>
      <c r="E9" s="405"/>
      <c r="F9" s="405"/>
      <c r="G9" s="405"/>
      <c r="H9" s="405"/>
      <c r="I9" s="405"/>
      <c r="J9" s="405"/>
      <c r="K9" s="6"/>
    </row>
    <row r="10" spans="2:12" ht="24" customHeight="1">
      <c r="B10" s="73"/>
      <c r="C10" s="74"/>
      <c r="D10" s="75" t="s">
        <v>84</v>
      </c>
      <c r="E10" s="76"/>
      <c r="F10" s="76"/>
      <c r="G10" s="77"/>
      <c r="H10" s="76"/>
      <c r="I10" s="78"/>
      <c r="J10" s="3"/>
      <c r="K10" s="3"/>
    </row>
    <row r="11" spans="2:12" s="2" customFormat="1" ht="46.5">
      <c r="B11" s="8" t="s">
        <v>85</v>
      </c>
      <c r="C11" s="79" t="s">
        <v>86</v>
      </c>
      <c r="D11" s="80" t="s">
        <v>87</v>
      </c>
      <c r="E11" s="409" t="s">
        <v>88</v>
      </c>
      <c r="F11" s="410"/>
      <c r="G11" s="79" t="s">
        <v>89</v>
      </c>
      <c r="H11" s="79" t="s">
        <v>90</v>
      </c>
      <c r="I11" s="79" t="s">
        <v>91</v>
      </c>
      <c r="K11" s="7"/>
    </row>
    <row r="12" spans="2:12" s="2" customFormat="1" ht="15.5">
      <c r="B12" s="71">
        <v>1</v>
      </c>
      <c r="C12" s="81" t="s">
        <v>92</v>
      </c>
      <c r="D12" s="82"/>
      <c r="E12" s="83" t="s">
        <v>93</v>
      </c>
      <c r="F12" s="84">
        <v>81</v>
      </c>
      <c r="G12" s="83" t="s">
        <v>94</v>
      </c>
      <c r="H12" s="82"/>
      <c r="I12" s="85">
        <f>H12*F12</f>
        <v>0</v>
      </c>
      <c r="K12" s="9"/>
    </row>
    <row r="13" spans="2:12" s="2" customFormat="1" ht="15.5">
      <c r="B13" s="71">
        <v>2</v>
      </c>
      <c r="C13" s="81" t="s">
        <v>95</v>
      </c>
      <c r="D13" s="82"/>
      <c r="E13" s="83" t="s">
        <v>93</v>
      </c>
      <c r="F13" s="84">
        <v>81</v>
      </c>
      <c r="G13" s="83" t="s">
        <v>94</v>
      </c>
      <c r="H13" s="82"/>
      <c r="I13" s="85">
        <f t="shared" ref="I13:I14" si="0">H13*F13</f>
        <v>0</v>
      </c>
      <c r="K13" s="9"/>
    </row>
    <row r="14" spans="2:12" s="2" customFormat="1" ht="46.5">
      <c r="B14" s="71">
        <v>3</v>
      </c>
      <c r="C14" s="86" t="s">
        <v>96</v>
      </c>
      <c r="D14" s="87" t="s">
        <v>97</v>
      </c>
      <c r="E14" s="83" t="s">
        <v>93</v>
      </c>
      <c r="F14" s="84">
        <v>1</v>
      </c>
      <c r="G14" s="83" t="s">
        <v>98</v>
      </c>
      <c r="H14" s="82">
        <v>92000</v>
      </c>
      <c r="I14" s="85">
        <f t="shared" si="0"/>
        <v>92000</v>
      </c>
      <c r="K14" s="9"/>
    </row>
    <row r="15" spans="2:12" s="2" customFormat="1" ht="30.75" customHeight="1">
      <c r="B15" s="411" t="s">
        <v>91</v>
      </c>
      <c r="C15" s="412"/>
      <c r="D15" s="412"/>
      <c r="E15" s="412"/>
      <c r="F15" s="412"/>
      <c r="G15" s="412"/>
      <c r="H15" s="413"/>
      <c r="I15" s="10">
        <f>SUM(I12:I14)</f>
        <v>92000</v>
      </c>
      <c r="K15" s="9"/>
    </row>
    <row r="16" spans="2:12" ht="38.5" customHeight="1">
      <c r="B16" s="14"/>
      <c r="C16" s="414" t="s">
        <v>99</v>
      </c>
      <c r="D16" s="414"/>
      <c r="E16" s="414"/>
      <c r="F16" s="414"/>
      <c r="G16" s="414"/>
      <c r="H16" s="414"/>
      <c r="I16" s="400"/>
      <c r="K16" s="9"/>
    </row>
    <row r="17" spans="2:13" ht="57" customHeight="1">
      <c r="B17" s="14"/>
      <c r="C17" s="414" t="s">
        <v>100</v>
      </c>
      <c r="D17" s="414"/>
      <c r="E17" s="414"/>
      <c r="F17" s="414"/>
      <c r="G17" s="414"/>
      <c r="H17" s="414"/>
      <c r="I17" s="400"/>
      <c r="K17" s="9"/>
    </row>
    <row r="18" spans="2:13" ht="55" customHeight="1">
      <c r="B18" s="15"/>
      <c r="C18" s="414" t="s">
        <v>101</v>
      </c>
      <c r="D18" s="414"/>
      <c r="E18" s="414"/>
      <c r="F18" s="414"/>
      <c r="G18" s="414"/>
      <c r="H18" s="414"/>
      <c r="I18" s="400"/>
      <c r="K18" s="9"/>
    </row>
    <row r="19" spans="2:13" ht="55" customHeight="1">
      <c r="B19" s="15"/>
      <c r="C19" s="88" t="s">
        <v>102</v>
      </c>
      <c r="D19" s="89" t="s">
        <v>103</v>
      </c>
      <c r="E19" s="399" t="s">
        <v>104</v>
      </c>
      <c r="F19" s="399"/>
      <c r="G19" s="399"/>
      <c r="H19" s="400"/>
      <c r="I19" s="400"/>
      <c r="K19" s="9"/>
    </row>
    <row r="20" spans="2:13" ht="30.75" customHeight="1">
      <c r="B20" s="16"/>
      <c r="C20" s="16" t="s">
        <v>105</v>
      </c>
      <c r="D20" s="17"/>
      <c r="E20" s="16" t="s">
        <v>106</v>
      </c>
      <c r="F20" s="17"/>
      <c r="G20" s="17"/>
      <c r="H20" s="17"/>
      <c r="I20" s="17"/>
      <c r="K20" s="9"/>
    </row>
    <row r="21" spans="2:13" ht="30.75" customHeight="1">
      <c r="B21" s="18"/>
      <c r="C21" s="15" t="s">
        <v>107</v>
      </c>
      <c r="D21" s="90"/>
      <c r="E21" s="19"/>
      <c r="F21" s="17"/>
      <c r="G21" s="17"/>
      <c r="H21" s="17"/>
      <c r="I21" s="17"/>
      <c r="K21" s="9"/>
    </row>
    <row r="22" spans="2:13" ht="30.75" customHeight="1">
      <c r="B22" s="20"/>
      <c r="C22" s="15" t="s">
        <v>108</v>
      </c>
      <c r="D22" s="90" t="s">
        <v>109</v>
      </c>
      <c r="E22" s="15" t="s">
        <v>110</v>
      </c>
      <c r="F22" s="17"/>
      <c r="G22" s="17"/>
      <c r="H22" s="17"/>
      <c r="I22" s="17"/>
      <c r="K22" s="9"/>
    </row>
    <row r="23" spans="2:13" ht="35.25" customHeight="1">
      <c r="B23" s="16"/>
      <c r="C23" s="31" t="s">
        <v>111</v>
      </c>
      <c r="D23" s="21"/>
      <c r="E23" s="21"/>
      <c r="F23" s="21"/>
      <c r="G23" s="21"/>
      <c r="H23" s="21"/>
      <c r="I23" s="21"/>
      <c r="K23" s="22"/>
    </row>
    <row r="24" spans="2:13" ht="29.25" customHeight="1">
      <c r="B24" s="18"/>
      <c r="J24" s="23"/>
      <c r="K24" s="24"/>
    </row>
    <row r="25" spans="2:13" ht="29.25" customHeight="1">
      <c r="B25" s="11"/>
      <c r="C25" s="3"/>
      <c r="D25" s="3"/>
      <c r="E25" s="3"/>
      <c r="F25" s="3"/>
      <c r="G25" s="3"/>
      <c r="H25" s="3"/>
      <c r="I25" s="3"/>
      <c r="J25" s="23"/>
      <c r="K25" s="24"/>
    </row>
    <row r="26" spans="2:13" ht="29.25" customHeight="1">
      <c r="B26" s="20"/>
      <c r="C26" s="3"/>
      <c r="D26" s="3"/>
      <c r="E26" s="3"/>
      <c r="F26" s="3"/>
      <c r="G26" s="3"/>
      <c r="H26" s="3"/>
      <c r="I26" s="3"/>
      <c r="J26" s="24"/>
      <c r="K26" s="24"/>
    </row>
    <row r="27" spans="2:13" ht="29.25" customHeight="1">
      <c r="B27" s="11"/>
      <c r="C27" s="3"/>
      <c r="D27" s="3"/>
      <c r="E27" s="3"/>
      <c r="F27" s="3"/>
      <c r="G27" s="3"/>
      <c r="H27" s="3"/>
      <c r="I27" s="3"/>
      <c r="J27" s="24"/>
      <c r="K27" s="24"/>
    </row>
    <row r="28" spans="2:13" ht="15.5">
      <c r="B28" s="11"/>
      <c r="C28" s="13"/>
      <c r="D28" s="13"/>
      <c r="E28" s="13"/>
      <c r="F28" s="13"/>
      <c r="G28" s="13"/>
      <c r="H28" s="13"/>
      <c r="I28" s="13"/>
      <c r="J28" s="13"/>
    </row>
    <row r="29" spans="2:13" ht="33" customHeight="1">
      <c r="J29" s="25"/>
      <c r="K29" s="26"/>
      <c r="L29" s="27"/>
    </row>
    <row r="30" spans="2:13" ht="31.5" customHeight="1">
      <c r="J30" s="28"/>
      <c r="K30" s="28"/>
      <c r="L30" s="29"/>
      <c r="M30" s="29"/>
    </row>
    <row r="31" spans="2:13" ht="27" customHeight="1">
      <c r="J31" s="12"/>
      <c r="K31" s="27"/>
      <c r="L31" s="27"/>
    </row>
    <row r="32" spans="2:13" ht="37.5" customHeight="1">
      <c r="J32" s="12"/>
      <c r="K32" s="27"/>
      <c r="L32" s="27"/>
    </row>
    <row r="33" spans="10:12" ht="27" customHeight="1">
      <c r="J33" s="12"/>
      <c r="K33" s="27"/>
      <c r="L33" s="27"/>
    </row>
    <row r="34" spans="10:12" ht="27" customHeight="1">
      <c r="J34" s="12"/>
      <c r="K34" s="27"/>
      <c r="L34" s="27"/>
    </row>
    <row r="35" spans="10:12" ht="27" customHeight="1">
      <c r="J35" s="30"/>
      <c r="K35" s="3"/>
    </row>
    <row r="36" spans="10:12" ht="12.5">
      <c r="J36" s="21"/>
      <c r="K36" s="27"/>
      <c r="L36" s="27"/>
    </row>
    <row r="37" spans="10:12" ht="27" customHeight="1">
      <c r="J37" s="12"/>
      <c r="K37" s="27"/>
      <c r="L37" s="27"/>
    </row>
    <row r="38" spans="10:12" ht="27" customHeight="1">
      <c r="J38" s="13"/>
    </row>
    <row r="39" spans="10:12" ht="27" customHeight="1">
      <c r="J39" s="30"/>
      <c r="K39" s="3"/>
    </row>
    <row r="40" spans="10:12" ht="27" customHeight="1">
      <c r="J40" s="13"/>
    </row>
    <row r="41" spans="10:12" ht="27" customHeight="1">
      <c r="J41" s="13"/>
    </row>
  </sheetData>
  <protectedRanges>
    <protectedRange sqref="D12:D14" name="Range1_1_1_1"/>
    <protectedRange sqref="C12:C14" name="Range1"/>
    <protectedRange sqref="F12:F14" name="Range1_1"/>
  </protectedRanges>
  <mergeCells count="12">
    <mergeCell ref="E19:I19"/>
    <mergeCell ref="D2:F4"/>
    <mergeCell ref="H3:J3"/>
    <mergeCell ref="C5:J5"/>
    <mergeCell ref="C7:J7"/>
    <mergeCell ref="E8:G8"/>
    <mergeCell ref="C9:J9"/>
    <mergeCell ref="E11:F11"/>
    <mergeCell ref="B15:H15"/>
    <mergeCell ref="C16:I16"/>
    <mergeCell ref="C17:I17"/>
    <mergeCell ref="C18:I18"/>
  </mergeCells>
  <conditionalFormatting sqref="C12:C13 C14:D14">
    <cfRule type="containsBlanks" dxfId="20" priority="2">
      <formula>LEN(TRIM(C12))=0</formula>
    </cfRule>
  </conditionalFormatting>
  <conditionalFormatting sqref="D14">
    <cfRule type="containsText" dxfId="19" priority="3" operator="containsText" text="specify">
      <formula>NOT(ISERROR(SEARCH("specify",D14)))</formula>
    </cfRule>
    <cfRule type="containsText" dxfId="18" priority="4" operator="containsText" text="please choose">
      <formula>NOT(ISERROR(SEARCH("please choose",D14)))</formula>
    </cfRule>
  </conditionalFormatting>
  <conditionalFormatting sqref="F12:F14">
    <cfRule type="containsBlanks" dxfId="17" priority="1">
      <formula>LEN(TRIM(F12))=0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D05CD0-A751-4911-9017-4240A978E03E}">
  <dimension ref="A1:W119"/>
  <sheetViews>
    <sheetView showGridLines="0" zoomScale="110" zoomScaleNormal="110" zoomScaleSheetLayoutView="85" zoomScalePageLayoutView="130" workbookViewId="0">
      <pane ySplit="9" topLeftCell="A10" activePane="bottomLeft" state="frozen"/>
      <selection pane="bottomLeft" activeCell="C3" sqref="C3:E4"/>
    </sheetView>
  </sheetViews>
  <sheetFormatPr defaultColWidth="4.54296875" defaultRowHeight="10.4" customHeight="1" outlineLevelRow="1"/>
  <cols>
    <col min="1" max="1" width="4.1796875" style="108" customWidth="1"/>
    <col min="2" max="2" width="23.453125" style="167" customWidth="1"/>
    <col min="3" max="3" width="22.54296875" style="131" customWidth="1"/>
    <col min="4" max="4" width="9" style="95" bestFit="1" customWidth="1"/>
    <col min="5" max="5" width="6.81640625" style="97" bestFit="1" customWidth="1"/>
    <col min="6" max="6" width="9.26953125" style="95" bestFit="1" customWidth="1"/>
    <col min="7" max="7" width="6.81640625" style="97" bestFit="1" customWidth="1"/>
    <col min="8" max="8" width="9.26953125" style="95" bestFit="1" customWidth="1"/>
    <col min="9" max="9" width="6.81640625" style="97" bestFit="1" customWidth="1"/>
    <col min="10" max="10" width="9.26953125" style="95" bestFit="1" customWidth="1"/>
    <col min="11" max="11" width="6.81640625" style="97" bestFit="1" customWidth="1"/>
    <col min="12" max="12" width="9.26953125" style="95" bestFit="1" customWidth="1"/>
    <col min="13" max="13" width="6.81640625" style="170" bestFit="1" customWidth="1"/>
    <col min="14" max="14" width="9.26953125" style="94" bestFit="1" customWidth="1"/>
    <col min="15" max="15" width="27.453125" style="94" customWidth="1"/>
    <col min="16" max="16" width="45.453125" style="94" hidden="1" customWidth="1"/>
    <col min="17" max="16384" width="4.54296875" style="94"/>
  </cols>
  <sheetData>
    <row r="1" spans="1:23" ht="72" customHeight="1">
      <c r="A1" s="463" t="s">
        <v>112</v>
      </c>
      <c r="B1" s="463"/>
      <c r="C1" s="463"/>
      <c r="D1" s="463"/>
      <c r="E1" s="463"/>
      <c r="F1" s="463"/>
      <c r="G1" s="463"/>
      <c r="H1" s="463"/>
      <c r="I1" s="463"/>
      <c r="J1" s="463"/>
      <c r="K1" s="91"/>
      <c r="L1" s="464"/>
      <c r="M1" s="465"/>
      <c r="N1" s="465"/>
      <c r="O1" s="92" t="s">
        <v>113</v>
      </c>
      <c r="P1" s="93"/>
      <c r="Q1" s="93"/>
      <c r="R1" s="93"/>
      <c r="S1" s="93"/>
      <c r="T1" s="93"/>
    </row>
    <row r="2" spans="1:23" ht="14.15" customHeight="1">
      <c r="A2" s="466" t="s">
        <v>114</v>
      </c>
      <c r="B2" s="466"/>
      <c r="C2" s="467" t="s">
        <v>115</v>
      </c>
      <c r="D2" s="467"/>
      <c r="E2" s="467"/>
      <c r="G2" s="468" t="s">
        <v>116</v>
      </c>
      <c r="H2" s="468"/>
      <c r="K2" s="98"/>
      <c r="L2" s="96" t="s">
        <v>108</v>
      </c>
      <c r="M2" s="469"/>
      <c r="N2" s="469"/>
    </row>
    <row r="3" spans="1:23" ht="14.15" customHeight="1">
      <c r="A3" s="417" t="s">
        <v>117</v>
      </c>
      <c r="B3" s="417"/>
      <c r="C3" s="470"/>
      <c r="D3" s="470"/>
      <c r="E3" s="470"/>
      <c r="G3" s="471" t="s">
        <v>118</v>
      </c>
      <c r="H3" s="471"/>
      <c r="I3" s="471"/>
      <c r="J3" s="471"/>
      <c r="K3" s="471"/>
      <c r="L3" s="99" t="s">
        <v>119</v>
      </c>
      <c r="M3" s="473" t="s">
        <v>120</v>
      </c>
      <c r="N3" s="473"/>
    </row>
    <row r="4" spans="1:23" ht="14.15" customHeight="1">
      <c r="A4" s="417" t="s">
        <v>121</v>
      </c>
      <c r="B4" s="417"/>
      <c r="C4" s="470"/>
      <c r="D4" s="470"/>
      <c r="E4" s="470"/>
      <c r="G4" s="471"/>
      <c r="H4" s="471"/>
      <c r="I4" s="471"/>
      <c r="J4" s="471"/>
      <c r="K4" s="471"/>
      <c r="L4" s="99" t="s">
        <v>122</v>
      </c>
      <c r="M4" s="473" t="s">
        <v>123</v>
      </c>
      <c r="N4" s="473"/>
    </row>
    <row r="5" spans="1:23" ht="14.15" customHeight="1">
      <c r="A5" s="474" t="s">
        <v>124</v>
      </c>
      <c r="B5" s="474"/>
      <c r="C5" s="475" t="s">
        <v>125</v>
      </c>
      <c r="D5" s="475"/>
      <c r="E5" s="475"/>
      <c r="F5" s="100"/>
      <c r="G5" s="472"/>
      <c r="H5" s="472"/>
      <c r="I5" s="472"/>
      <c r="J5" s="472"/>
      <c r="K5" s="472"/>
      <c r="L5" s="101"/>
      <c r="M5" s="476" t="str">
        <f>"Bidder 1 to 5 of "&amp;TEXT(IF(COUNTA('[5]Bidder 6-10'!E11:E37,'[5]Bidder 6-10'!G11:G37,'[5]Bidder 6-10'!I11:I37,'[5]Bidder 6-10'!K11:K37,'[5]Bidder 6-10'!M11:M37)+COUNTA('[5]Bidder 6-10'!E39:E110,'[5]Bidder 6-10'!G39:G110,'[5]Bidder 6-10'!I39:I110,'[5]Bidder 6-10'!K39:K110,'[5]Bidder 6-10'!M39:M110)&gt;0,"10","5"),"0")</f>
        <v>Bidder 1 to 5 of 5</v>
      </c>
      <c r="N5" s="477"/>
      <c r="O5" s="459" t="s">
        <v>126</v>
      </c>
      <c r="P5" s="102"/>
      <c r="Q5" s="103"/>
      <c r="R5" s="103"/>
      <c r="S5" s="103"/>
      <c r="T5" s="103"/>
      <c r="U5" s="103"/>
      <c r="V5" s="103"/>
      <c r="W5" s="103"/>
    </row>
    <row r="6" spans="1:23" s="107" customFormat="1" ht="27.75" customHeight="1">
      <c r="A6" s="104"/>
      <c r="B6" s="105"/>
      <c r="C6" s="106"/>
      <c r="D6" s="105"/>
      <c r="E6" s="460" t="s">
        <v>127</v>
      </c>
      <c r="F6" s="461"/>
      <c r="G6" s="460" t="s">
        <v>128</v>
      </c>
      <c r="H6" s="461"/>
      <c r="I6" s="460" t="s">
        <v>129</v>
      </c>
      <c r="J6" s="461"/>
      <c r="K6" s="460" t="s">
        <v>130</v>
      </c>
      <c r="L6" s="461"/>
      <c r="M6" s="460" t="s">
        <v>131</v>
      </c>
      <c r="N6" s="462"/>
      <c r="O6" s="459"/>
      <c r="P6" s="102"/>
      <c r="Q6" s="103"/>
      <c r="R6" s="103"/>
      <c r="S6" s="103"/>
      <c r="T6" s="103"/>
      <c r="U6" s="103"/>
      <c r="V6" s="103"/>
      <c r="W6" s="103"/>
    </row>
    <row r="7" spans="1:23" ht="9.75" customHeight="1">
      <c r="B7" s="453" t="s">
        <v>132</v>
      </c>
      <c r="C7" s="454"/>
      <c r="D7" s="109" t="s">
        <v>133</v>
      </c>
      <c r="E7" s="110" t="s">
        <v>134</v>
      </c>
      <c r="F7" s="111" t="s">
        <v>135</v>
      </c>
      <c r="G7" s="110" t="s">
        <v>134</v>
      </c>
      <c r="H7" s="111" t="s">
        <v>135</v>
      </c>
      <c r="I7" s="110" t="s">
        <v>134</v>
      </c>
      <c r="J7" s="111" t="s">
        <v>135</v>
      </c>
      <c r="K7" s="110" t="s">
        <v>134</v>
      </c>
      <c r="L7" s="111" t="s">
        <v>135</v>
      </c>
      <c r="M7" s="110" t="s">
        <v>134</v>
      </c>
      <c r="N7" s="108" t="s">
        <v>135</v>
      </c>
    </row>
    <row r="8" spans="1:23" ht="10.4" customHeight="1">
      <c r="B8" s="455" t="s">
        <v>136</v>
      </c>
      <c r="C8" s="456"/>
      <c r="D8" s="112" t="s">
        <v>137</v>
      </c>
      <c r="E8" s="110" t="s">
        <v>138</v>
      </c>
      <c r="F8" s="111" t="s">
        <v>139</v>
      </c>
      <c r="G8" s="110" t="s">
        <v>138</v>
      </c>
      <c r="H8" s="111" t="s">
        <v>139</v>
      </c>
      <c r="I8" s="110" t="s">
        <v>138</v>
      </c>
      <c r="J8" s="111" t="s">
        <v>139</v>
      </c>
      <c r="K8" s="110" t="s">
        <v>138</v>
      </c>
      <c r="L8" s="111" t="s">
        <v>139</v>
      </c>
      <c r="M8" s="110" t="s">
        <v>138</v>
      </c>
      <c r="N8" s="108" t="s">
        <v>139</v>
      </c>
    </row>
    <row r="9" spans="1:23" ht="10">
      <c r="A9" s="113"/>
      <c r="B9" s="457"/>
      <c r="C9" s="458"/>
      <c r="D9" s="114" t="s">
        <v>140</v>
      </c>
      <c r="E9" s="115" t="s">
        <v>141</v>
      </c>
      <c r="F9" s="116" t="s">
        <v>142</v>
      </c>
      <c r="G9" s="115" t="s">
        <v>141</v>
      </c>
      <c r="H9" s="116" t="s">
        <v>142</v>
      </c>
      <c r="I9" s="115" t="s">
        <v>141</v>
      </c>
      <c r="J9" s="116" t="s">
        <v>142</v>
      </c>
      <c r="K9" s="115" t="s">
        <v>141</v>
      </c>
      <c r="L9" s="116" t="s">
        <v>142</v>
      </c>
      <c r="M9" s="115" t="s">
        <v>141</v>
      </c>
      <c r="N9" s="113" t="s">
        <v>142</v>
      </c>
    </row>
    <row r="10" spans="1:23" s="118" customFormat="1" ht="12.75" customHeight="1">
      <c r="A10" s="117" t="s">
        <v>143</v>
      </c>
      <c r="B10" s="441" t="s">
        <v>144</v>
      </c>
      <c r="C10" s="442"/>
      <c r="D10" s="442"/>
      <c r="E10" s="442"/>
      <c r="F10" s="442"/>
      <c r="G10" s="442"/>
      <c r="H10" s="442"/>
      <c r="I10" s="442"/>
      <c r="J10" s="442"/>
      <c r="K10" s="442"/>
      <c r="L10" s="442"/>
      <c r="M10" s="442"/>
      <c r="N10" s="442"/>
      <c r="P10" s="119" t="str">
        <f>IF(ISBLANK(B10),A10,B10)</f>
        <v>Assessment of technical-methodological design</v>
      </c>
    </row>
    <row r="11" spans="1:23" ht="10.5">
      <c r="A11" s="120" t="s">
        <v>145</v>
      </c>
      <c r="B11" s="443" t="s">
        <v>146</v>
      </c>
      <c r="C11" s="444"/>
      <c r="D11" s="121"/>
      <c r="E11" s="122"/>
      <c r="F11" s="123"/>
      <c r="G11" s="124"/>
      <c r="H11" s="123"/>
      <c r="I11" s="124"/>
      <c r="J11" s="123"/>
      <c r="K11" s="124"/>
      <c r="L11" s="123"/>
      <c r="M11" s="124"/>
      <c r="N11" s="125"/>
      <c r="P11" s="119" t="str">
        <f t="shared" ref="P11:P74" si="0">IF(ISBLANK(B11),A11,B11)</f>
        <v>Strategy</v>
      </c>
    </row>
    <row r="12" spans="1:23" ht="22.5" customHeight="1">
      <c r="A12" s="126" t="s">
        <v>147</v>
      </c>
      <c r="B12" s="435" t="s">
        <v>148</v>
      </c>
      <c r="C12" s="436"/>
      <c r="D12" s="127">
        <v>0.1</v>
      </c>
      <c r="E12" s="128">
        <v>0</v>
      </c>
      <c r="F12" s="129">
        <f>$D12*E12*100</f>
        <v>0</v>
      </c>
      <c r="G12" s="128">
        <v>0</v>
      </c>
      <c r="H12" s="129">
        <f>$D12*G12*100</f>
        <v>0</v>
      </c>
      <c r="I12" s="128">
        <v>0</v>
      </c>
      <c r="J12" s="129">
        <f>$D12*I12*100</f>
        <v>0</v>
      </c>
      <c r="K12" s="128"/>
      <c r="L12" s="129">
        <f>$D12*K12*100</f>
        <v>0</v>
      </c>
      <c r="M12" s="128"/>
      <c r="N12" s="130">
        <f>$D12*M12*100</f>
        <v>0</v>
      </c>
      <c r="P12" s="131" t="str">
        <f t="shared" si="0"/>
        <v>Interpretation of the objectives in the ToRs, critical examination of tasks</v>
      </c>
    </row>
    <row r="13" spans="1:23" ht="22.5" customHeight="1">
      <c r="A13" s="132" t="s">
        <v>149</v>
      </c>
      <c r="B13" s="451" t="s">
        <v>150</v>
      </c>
      <c r="C13" s="452"/>
      <c r="D13" s="133">
        <v>0.1</v>
      </c>
      <c r="E13" s="134">
        <v>0</v>
      </c>
      <c r="F13" s="135">
        <f>$D13*E13*100</f>
        <v>0</v>
      </c>
      <c r="G13" s="134"/>
      <c r="H13" s="135">
        <f>$D13*G13*100</f>
        <v>0</v>
      </c>
      <c r="I13" s="134">
        <v>0</v>
      </c>
      <c r="J13" s="135">
        <f>$D13*I13*100</f>
        <v>0</v>
      </c>
      <c r="K13" s="134"/>
      <c r="L13" s="135">
        <f>$D13*K13*100</f>
        <v>0</v>
      </c>
      <c r="M13" s="134"/>
      <c r="N13" s="136">
        <f>$D13*M13*100</f>
        <v>0</v>
      </c>
      <c r="P13" s="131" t="str">
        <f t="shared" si="0"/>
        <v>Description and justification of the contractor's strategy for delivering the services put out to tender.</v>
      </c>
    </row>
    <row r="14" spans="1:23" s="118" customFormat="1" ht="11.25" customHeight="1">
      <c r="A14" s="425" t="s">
        <v>151</v>
      </c>
      <c r="B14" s="425"/>
      <c r="C14" s="426"/>
      <c r="D14" s="137">
        <f>SUM(D12:D13)</f>
        <v>0.2</v>
      </c>
      <c r="E14" s="138"/>
      <c r="F14" s="139">
        <f>SUM(F12:F13)</f>
        <v>0</v>
      </c>
      <c r="G14" s="138"/>
      <c r="H14" s="139">
        <f>SUM(H12:H13)</f>
        <v>0</v>
      </c>
      <c r="I14" s="138"/>
      <c r="J14" s="139">
        <f>SUM(J12:J13)</f>
        <v>0</v>
      </c>
      <c r="K14" s="138"/>
      <c r="L14" s="139">
        <f>SUM(L12:L13)</f>
        <v>0</v>
      </c>
      <c r="M14" s="138"/>
      <c r="N14" s="140">
        <f>SUM(N12:N13)</f>
        <v>0</v>
      </c>
      <c r="P14" s="119" t="str">
        <f t="shared" si="0"/>
        <v>Interim total 1.1</v>
      </c>
    </row>
    <row r="15" spans="1:23" ht="10.5">
      <c r="A15" s="120" t="s">
        <v>152</v>
      </c>
      <c r="B15" s="443" t="s">
        <v>153</v>
      </c>
      <c r="C15" s="444"/>
      <c r="D15" s="121"/>
      <c r="E15" s="122"/>
      <c r="F15" s="141"/>
      <c r="G15" s="122"/>
      <c r="H15" s="141"/>
      <c r="I15" s="122"/>
      <c r="J15" s="141"/>
      <c r="K15" s="122"/>
      <c r="L15" s="141"/>
      <c r="M15" s="122"/>
      <c r="N15" s="142"/>
      <c r="P15" s="119" t="str">
        <f t="shared" si="0"/>
        <v>Cooperation</v>
      </c>
    </row>
    <row r="16" spans="1:23" ht="22.5" customHeight="1">
      <c r="A16" s="126" t="s">
        <v>154</v>
      </c>
      <c r="B16" s="435" t="s">
        <v>155</v>
      </c>
      <c r="C16" s="436"/>
      <c r="D16" s="127">
        <v>0.1</v>
      </c>
      <c r="E16" s="128"/>
      <c r="F16" s="129">
        <f>$D16*E16*100</f>
        <v>0</v>
      </c>
      <c r="G16" s="128"/>
      <c r="H16" s="129">
        <f>$D16*G16*100</f>
        <v>0</v>
      </c>
      <c r="I16" s="128"/>
      <c r="J16" s="129">
        <f>$D16*I16*100</f>
        <v>0</v>
      </c>
      <c r="K16" s="128"/>
      <c r="L16" s="129">
        <f>$D16*K16*100</f>
        <v>0</v>
      </c>
      <c r="M16" s="128"/>
      <c r="N16" s="130">
        <f>$D16*M16*100</f>
        <v>0</v>
      </c>
      <c r="P16" s="131" t="str">
        <f t="shared" si="0"/>
        <v>Presentation and interaction between the relevant actors in the contractor's area of responsibility</v>
      </c>
    </row>
    <row r="17" spans="1:16" ht="22.5" customHeight="1">
      <c r="A17" s="126" t="s">
        <v>156</v>
      </c>
      <c r="B17" s="451" t="s">
        <v>157</v>
      </c>
      <c r="C17" s="452"/>
      <c r="D17" s="127">
        <v>0</v>
      </c>
      <c r="E17" s="128"/>
      <c r="F17" s="135">
        <f>$D17*E17*100</f>
        <v>0</v>
      </c>
      <c r="G17" s="128"/>
      <c r="H17" s="135">
        <f>$D17*G17*100</f>
        <v>0</v>
      </c>
      <c r="I17" s="128"/>
      <c r="J17" s="135">
        <f>$D17*I17*100</f>
        <v>0</v>
      </c>
      <c r="K17" s="128"/>
      <c r="L17" s="135">
        <f>$D17*K17*100</f>
        <v>0</v>
      </c>
      <c r="M17" s="128"/>
      <c r="N17" s="136">
        <f>$D17*M17*100</f>
        <v>0</v>
      </c>
      <c r="P17" s="131" t="str">
        <f t="shared" si="0"/>
        <v>Strategy for establishing cooperation and then cooperating with the relevant actors</v>
      </c>
    </row>
    <row r="18" spans="1:16" s="118" customFormat="1" ht="11.25" customHeight="1">
      <c r="A18" s="425" t="s">
        <v>158</v>
      </c>
      <c r="B18" s="425"/>
      <c r="C18" s="426"/>
      <c r="D18" s="137">
        <f>SUM(D16:D17)</f>
        <v>0.1</v>
      </c>
      <c r="E18" s="138"/>
      <c r="F18" s="139">
        <f>SUM(F16:F17)</f>
        <v>0</v>
      </c>
      <c r="G18" s="138"/>
      <c r="H18" s="139">
        <f>SUM(H16:H17)</f>
        <v>0</v>
      </c>
      <c r="I18" s="138"/>
      <c r="J18" s="139">
        <f>SUM(J16:J17)</f>
        <v>0</v>
      </c>
      <c r="K18" s="138"/>
      <c r="L18" s="139">
        <f>SUM(L16:L17)</f>
        <v>0</v>
      </c>
      <c r="M18" s="138"/>
      <c r="N18" s="140">
        <f>SUM(N16:N17)</f>
        <v>0</v>
      </c>
      <c r="P18" s="119" t="str">
        <f t="shared" si="0"/>
        <v>Interim total 1.2</v>
      </c>
    </row>
    <row r="19" spans="1:16" ht="10.5">
      <c r="A19" s="120" t="s">
        <v>159</v>
      </c>
      <c r="B19" s="443" t="s">
        <v>160</v>
      </c>
      <c r="C19" s="444"/>
      <c r="D19" s="121"/>
      <c r="E19" s="122"/>
      <c r="F19" s="141"/>
      <c r="G19" s="122"/>
      <c r="H19" s="141"/>
      <c r="I19" s="122"/>
      <c r="J19" s="141"/>
      <c r="K19" s="122"/>
      <c r="L19" s="141"/>
      <c r="M19" s="122"/>
      <c r="N19" s="142"/>
      <c r="P19" s="119" t="str">
        <f t="shared" si="0"/>
        <v>Steering structure</v>
      </c>
    </row>
    <row r="20" spans="1:16" ht="22.5" customHeight="1">
      <c r="A20" s="126" t="s">
        <v>161</v>
      </c>
      <c r="B20" s="435" t="s">
        <v>162</v>
      </c>
      <c r="C20" s="436"/>
      <c r="D20" s="127">
        <v>0</v>
      </c>
      <c r="E20" s="128"/>
      <c r="F20" s="129">
        <f>$D20*E20*100</f>
        <v>0</v>
      </c>
      <c r="G20" s="128"/>
      <c r="H20" s="129">
        <f>$D20*G20*100</f>
        <v>0</v>
      </c>
      <c r="I20" s="128"/>
      <c r="J20" s="129">
        <f>$D20*I20*100</f>
        <v>0</v>
      </c>
      <c r="K20" s="128"/>
      <c r="L20" s="129">
        <f>$D20*K20*100</f>
        <v>0</v>
      </c>
      <c r="M20" s="128"/>
      <c r="N20" s="130">
        <f>$D20*M20*100</f>
        <v>0</v>
      </c>
      <c r="P20" s="131" t="str">
        <f t="shared" si="0"/>
        <v>Approach and procedure for steering the measures with the project partners</v>
      </c>
    </row>
    <row r="21" spans="1:16" ht="22.5" customHeight="1">
      <c r="A21" s="126" t="s">
        <v>163</v>
      </c>
      <c r="B21" s="451" t="s">
        <v>164</v>
      </c>
      <c r="C21" s="452"/>
      <c r="D21" s="127">
        <v>0</v>
      </c>
      <c r="E21" s="128"/>
      <c r="F21" s="135">
        <f>$D21*E21*100</f>
        <v>0</v>
      </c>
      <c r="G21" s="128"/>
      <c r="H21" s="135">
        <f>$D21*G21*100</f>
        <v>0</v>
      </c>
      <c r="I21" s="128"/>
      <c r="J21" s="135">
        <f>$D21*I21*100</f>
        <v>0</v>
      </c>
      <c r="K21" s="128"/>
      <c r="L21" s="135">
        <f>$D21*K21*100</f>
        <v>0</v>
      </c>
      <c r="M21" s="128"/>
      <c r="N21" s="136">
        <f>$D21*M21*100</f>
        <v>0</v>
      </c>
      <c r="P21" s="131" t="str">
        <f t="shared" si="0"/>
        <v>Description of contractor's contribution to results monitoring and the associated challenges</v>
      </c>
    </row>
    <row r="22" spans="1:16" s="118" customFormat="1" ht="11.25" customHeight="1">
      <c r="A22" s="425" t="s">
        <v>165</v>
      </c>
      <c r="B22" s="425"/>
      <c r="C22" s="426"/>
      <c r="D22" s="137">
        <f>SUM(D20:D21)</f>
        <v>0</v>
      </c>
      <c r="E22" s="138"/>
      <c r="F22" s="139">
        <f>SUM(F20:F21)</f>
        <v>0</v>
      </c>
      <c r="G22" s="138"/>
      <c r="H22" s="139">
        <f>SUM(H20:H21)</f>
        <v>0</v>
      </c>
      <c r="I22" s="138"/>
      <c r="J22" s="139">
        <f>SUM(J20:J21)</f>
        <v>0</v>
      </c>
      <c r="K22" s="138"/>
      <c r="L22" s="139">
        <f>SUM(L20:L21)</f>
        <v>0</v>
      </c>
      <c r="M22" s="138"/>
      <c r="N22" s="140">
        <f>SUM(N20:N21)</f>
        <v>0</v>
      </c>
      <c r="P22" s="119" t="str">
        <f t="shared" si="0"/>
        <v>Interim total 1.3</v>
      </c>
    </row>
    <row r="23" spans="1:16" ht="10.5">
      <c r="A23" s="120" t="s">
        <v>166</v>
      </c>
      <c r="B23" s="443" t="s">
        <v>167</v>
      </c>
      <c r="C23" s="444"/>
      <c r="D23" s="121"/>
      <c r="E23" s="122"/>
      <c r="F23" s="141"/>
      <c r="G23" s="122"/>
      <c r="H23" s="141"/>
      <c r="I23" s="122"/>
      <c r="J23" s="141"/>
      <c r="K23" s="122"/>
      <c r="L23" s="141"/>
      <c r="M23" s="122"/>
      <c r="N23" s="142"/>
      <c r="P23" s="119" t="str">
        <f t="shared" si="0"/>
        <v>Processes</v>
      </c>
    </row>
    <row r="24" spans="1:16" ht="22.5" customHeight="1">
      <c r="A24" s="126" t="s">
        <v>168</v>
      </c>
      <c r="B24" s="435" t="s">
        <v>169</v>
      </c>
      <c r="C24" s="436"/>
      <c r="D24" s="127">
        <v>0</v>
      </c>
      <c r="E24" s="128">
        <v>0</v>
      </c>
      <c r="F24" s="129">
        <f>$D24*E24*100</f>
        <v>0</v>
      </c>
      <c r="G24" s="128">
        <v>0</v>
      </c>
      <c r="H24" s="129">
        <f>$D24*G24*100</f>
        <v>0</v>
      </c>
      <c r="I24" s="128">
        <v>0</v>
      </c>
      <c r="J24" s="129">
        <f>$D24*I24*100</f>
        <v>0</v>
      </c>
      <c r="K24" s="128"/>
      <c r="L24" s="129">
        <f>$D24*K24*100</f>
        <v>0</v>
      </c>
      <c r="M24" s="128"/>
      <c r="N24" s="130">
        <f>$D24*M24*100</f>
        <v>0</v>
      </c>
      <c r="P24" s="131" t="str">
        <f t="shared" si="0"/>
        <v>Presentation and explanation of the implementation plan: work steps, milestones, schedule</v>
      </c>
    </row>
    <row r="25" spans="1:16" ht="11.25" customHeight="1">
      <c r="A25" s="126" t="s">
        <v>170</v>
      </c>
      <c r="B25" s="451" t="s">
        <v>171</v>
      </c>
      <c r="C25" s="452"/>
      <c r="D25" s="127">
        <v>0</v>
      </c>
      <c r="E25" s="128"/>
      <c r="F25" s="135">
        <f>$D25*E25*100</f>
        <v>0</v>
      </c>
      <c r="G25" s="128"/>
      <c r="H25" s="135">
        <f>$D25*G25*100</f>
        <v>0</v>
      </c>
      <c r="I25" s="128"/>
      <c r="J25" s="135">
        <f>$D25*I25*100</f>
        <v>0</v>
      </c>
      <c r="K25" s="128"/>
      <c r="L25" s="135">
        <f>$D25*K25*100</f>
        <v>0</v>
      </c>
      <c r="M25" s="128"/>
      <c r="N25" s="136">
        <f>$D25*M25*100</f>
        <v>0</v>
      </c>
      <c r="P25" s="131" t="str">
        <f t="shared" si="0"/>
        <v>Presentation and explanation of the integration of the partner contributions</v>
      </c>
    </row>
    <row r="26" spans="1:16" s="118" customFormat="1" ht="11.25" customHeight="1">
      <c r="A26" s="425" t="s">
        <v>172</v>
      </c>
      <c r="B26" s="425"/>
      <c r="C26" s="426"/>
      <c r="D26" s="137">
        <f>SUM(D24:D25)</f>
        <v>0</v>
      </c>
      <c r="E26" s="138"/>
      <c r="F26" s="139">
        <f>SUM(F24:F25)</f>
        <v>0</v>
      </c>
      <c r="G26" s="138"/>
      <c r="H26" s="139">
        <f>SUM(H24:H25)</f>
        <v>0</v>
      </c>
      <c r="I26" s="138"/>
      <c r="J26" s="139">
        <f>SUM(J24:J25)</f>
        <v>0</v>
      </c>
      <c r="K26" s="138"/>
      <c r="L26" s="139">
        <f>SUM(L24:L25)</f>
        <v>0</v>
      </c>
      <c r="M26" s="138"/>
      <c r="N26" s="140">
        <f>SUM(N24:N25)</f>
        <v>0</v>
      </c>
      <c r="P26" s="119" t="str">
        <f t="shared" si="0"/>
        <v>Interim total 1.4</v>
      </c>
    </row>
    <row r="27" spans="1:16" ht="10.5">
      <c r="A27" s="120" t="s">
        <v>173</v>
      </c>
      <c r="B27" s="443" t="s">
        <v>174</v>
      </c>
      <c r="C27" s="444"/>
      <c r="D27" s="121"/>
      <c r="E27" s="122"/>
      <c r="F27" s="141"/>
      <c r="G27" s="122"/>
      <c r="H27" s="141"/>
      <c r="I27" s="122"/>
      <c r="J27" s="141"/>
      <c r="K27" s="122"/>
      <c r="L27" s="141"/>
      <c r="M27" s="122"/>
      <c r="N27" s="142"/>
      <c r="P27" s="119" t="str">
        <f t="shared" si="0"/>
        <v>Learning and innovation</v>
      </c>
    </row>
    <row r="28" spans="1:16" ht="22.5" customHeight="1">
      <c r="A28" s="126" t="s">
        <v>175</v>
      </c>
      <c r="B28" s="435" t="s">
        <v>176</v>
      </c>
      <c r="C28" s="436"/>
      <c r="D28" s="127">
        <v>0</v>
      </c>
      <c r="E28" s="128"/>
      <c r="F28" s="129">
        <f>$D28*E28*100</f>
        <v>0</v>
      </c>
      <c r="G28" s="128"/>
      <c r="H28" s="129">
        <f>$D28*G28*100</f>
        <v>0</v>
      </c>
      <c r="I28" s="128"/>
      <c r="J28" s="129">
        <f>$D28*I28*100</f>
        <v>0</v>
      </c>
      <c r="K28" s="128"/>
      <c r="L28" s="129">
        <f>$D28*K28*100</f>
        <v>0</v>
      </c>
      <c r="M28" s="128"/>
      <c r="N28" s="130">
        <f>$D28*M28*100</f>
        <v>0</v>
      </c>
      <c r="P28" s="131" t="str">
        <f t="shared" si="0"/>
        <v>Contractor's contribution to knowledge management at the partner and at GIZ</v>
      </c>
    </row>
    <row r="29" spans="1:16" ht="22.5" customHeight="1">
      <c r="A29" s="126" t="s">
        <v>177</v>
      </c>
      <c r="B29" s="451" t="s">
        <v>178</v>
      </c>
      <c r="C29" s="452"/>
      <c r="D29" s="127">
        <v>0</v>
      </c>
      <c r="E29" s="128"/>
      <c r="F29" s="135">
        <f>$D29*E29*100</f>
        <v>0</v>
      </c>
      <c r="G29" s="128"/>
      <c r="H29" s="135">
        <f>$D29*G29*100</f>
        <v>0</v>
      </c>
      <c r="I29" s="128"/>
      <c r="J29" s="135">
        <f>$D29*I29*100</f>
        <v>0</v>
      </c>
      <c r="K29" s="128"/>
      <c r="L29" s="135">
        <f>$D29*K29*100</f>
        <v>0</v>
      </c>
      <c r="M29" s="128"/>
      <c r="N29" s="136">
        <f>$D29*M29*100</f>
        <v>0</v>
      </c>
      <c r="P29" s="131" t="str">
        <f t="shared" si="0"/>
        <v>Presentation and explanation of the measures undertaken by the contractor to promote scaling-up effects</v>
      </c>
    </row>
    <row r="30" spans="1:16" s="118" customFormat="1" ht="11.25" customHeight="1">
      <c r="A30" s="425" t="s">
        <v>179</v>
      </c>
      <c r="B30" s="425"/>
      <c r="C30" s="426"/>
      <c r="D30" s="137">
        <f>SUM(D28:D29)</f>
        <v>0</v>
      </c>
      <c r="E30" s="138"/>
      <c r="F30" s="139">
        <f>SUM(F28:F29)</f>
        <v>0</v>
      </c>
      <c r="G30" s="138"/>
      <c r="H30" s="139">
        <f>SUM(H28:H29)</f>
        <v>0</v>
      </c>
      <c r="I30" s="138"/>
      <c r="J30" s="139">
        <f>SUM(J28:J29)</f>
        <v>0</v>
      </c>
      <c r="K30" s="138"/>
      <c r="L30" s="139">
        <f>SUM(L28:L29)</f>
        <v>0</v>
      </c>
      <c r="M30" s="138"/>
      <c r="N30" s="140">
        <f>SUM(N28:N29)</f>
        <v>0</v>
      </c>
      <c r="P30" s="119" t="str">
        <f t="shared" si="0"/>
        <v>Interim total 1.5</v>
      </c>
    </row>
    <row r="31" spans="1:16" ht="10.5">
      <c r="A31" s="120" t="s">
        <v>180</v>
      </c>
      <c r="B31" s="443" t="s">
        <v>181</v>
      </c>
      <c r="C31" s="444"/>
      <c r="D31" s="121"/>
      <c r="E31" s="122"/>
      <c r="F31" s="141"/>
      <c r="G31" s="122"/>
      <c r="H31" s="141"/>
      <c r="I31" s="122"/>
      <c r="J31" s="141"/>
      <c r="K31" s="122"/>
      <c r="L31" s="141"/>
      <c r="M31" s="122"/>
      <c r="N31" s="142"/>
      <c r="P31" s="119" t="str">
        <f t="shared" si="0"/>
        <v>Project management of the contractor</v>
      </c>
    </row>
    <row r="32" spans="1:16" ht="11.25" customHeight="1">
      <c r="A32" s="126" t="s">
        <v>182</v>
      </c>
      <c r="B32" s="435" t="s">
        <v>183</v>
      </c>
      <c r="C32" s="436"/>
      <c r="D32" s="127">
        <v>0</v>
      </c>
      <c r="E32" s="128"/>
      <c r="F32" s="129">
        <f>$D32*E32*100</f>
        <v>0</v>
      </c>
      <c r="G32" s="128"/>
      <c r="H32" s="129">
        <f>$D32*G32*100</f>
        <v>0</v>
      </c>
      <c r="I32" s="128"/>
      <c r="J32" s="129">
        <f>$D32*I32*100</f>
        <v>0</v>
      </c>
      <c r="K32" s="128"/>
      <c r="L32" s="129">
        <f>$D32*K32*100</f>
        <v>0</v>
      </c>
      <c r="M32" s="128"/>
      <c r="N32" s="130">
        <f>$D32*M32*100</f>
        <v>0</v>
      </c>
      <c r="P32" s="131" t="str">
        <f t="shared" si="0"/>
        <v>Approach and procedure for coordination with/in GIZ project</v>
      </c>
    </row>
    <row r="33" spans="1:16" ht="22.5" customHeight="1">
      <c r="A33" s="126" t="s">
        <v>184</v>
      </c>
      <c r="B33" s="445" t="s">
        <v>185</v>
      </c>
      <c r="C33" s="446"/>
      <c r="D33" s="127">
        <v>0</v>
      </c>
      <c r="E33" s="128"/>
      <c r="F33" s="129">
        <f>$D33*E33*100</f>
        <v>0</v>
      </c>
      <c r="G33" s="128"/>
      <c r="H33" s="129">
        <f>$D33*G33*100</f>
        <v>0</v>
      </c>
      <c r="I33" s="128"/>
      <c r="J33" s="129">
        <f>$D33*I33*100</f>
        <v>0</v>
      </c>
      <c r="K33" s="128"/>
      <c r="L33" s="129">
        <f>$D33*K33*100</f>
        <v>0</v>
      </c>
      <c r="M33" s="128"/>
      <c r="N33" s="130">
        <f>$D33*M33*100</f>
        <v>0</v>
      </c>
      <c r="P33" s="131" t="str">
        <f t="shared" si="0"/>
        <v>Personnel assignment plan (who, when, what work steps) incl. explanation and specification of expert months</v>
      </c>
    </row>
    <row r="34" spans="1:16" ht="22.5" customHeight="1">
      <c r="A34" s="126" t="s">
        <v>186</v>
      </c>
      <c r="B34" s="447" t="s">
        <v>187</v>
      </c>
      <c r="C34" s="448"/>
      <c r="D34" s="127">
        <v>0</v>
      </c>
      <c r="E34" s="128"/>
      <c r="F34" s="135">
        <f>$D34*E34*100</f>
        <v>0</v>
      </c>
      <c r="G34" s="128"/>
      <c r="H34" s="135">
        <f>$D34*G34*100</f>
        <v>0</v>
      </c>
      <c r="I34" s="128"/>
      <c r="J34" s="135">
        <f>$D34*I34*100</f>
        <v>0</v>
      </c>
      <c r="K34" s="128"/>
      <c r="L34" s="135">
        <f>$D34*K34*100</f>
        <v>0</v>
      </c>
      <c r="M34" s="128"/>
      <c r="N34" s="136">
        <f>$D34*M34*100</f>
        <v>0</v>
      </c>
      <c r="P34" s="131" t="str">
        <f t="shared" si="0"/>
        <v>Contractor's backstopping strategy (incl. CVs of the technical and administrative backstopper)</v>
      </c>
    </row>
    <row r="35" spans="1:16" s="118" customFormat="1" ht="11.25" customHeight="1">
      <c r="A35" s="425" t="s">
        <v>188</v>
      </c>
      <c r="B35" s="425"/>
      <c r="C35" s="426"/>
      <c r="D35" s="137">
        <f>SUM(D32:D34)</f>
        <v>0</v>
      </c>
      <c r="E35" s="138"/>
      <c r="F35" s="139">
        <f>SUM(F32:F34)</f>
        <v>0</v>
      </c>
      <c r="G35" s="138"/>
      <c r="H35" s="139">
        <f>SUM(H32:H34)</f>
        <v>0</v>
      </c>
      <c r="I35" s="138"/>
      <c r="J35" s="139">
        <f>SUM(J32:J34)</f>
        <v>0</v>
      </c>
      <c r="K35" s="138"/>
      <c r="L35" s="139">
        <f>SUM(L32:L34)</f>
        <v>0</v>
      </c>
      <c r="M35" s="138"/>
      <c r="N35" s="140">
        <f>SUM(N32:N34)</f>
        <v>0</v>
      </c>
      <c r="P35" s="119" t="str">
        <f t="shared" si="0"/>
        <v>Interim total 1.6</v>
      </c>
    </row>
    <row r="36" spans="1:16" ht="10.5">
      <c r="A36" s="143" t="s">
        <v>189</v>
      </c>
      <c r="B36" s="449" t="s">
        <v>190</v>
      </c>
      <c r="C36" s="450"/>
      <c r="D36" s="144">
        <v>0.1</v>
      </c>
      <c r="E36" s="145"/>
      <c r="F36" s="139">
        <f>$D36*E36*100</f>
        <v>0</v>
      </c>
      <c r="G36" s="145"/>
      <c r="H36" s="139">
        <f>$D36*G36*100</f>
        <v>0</v>
      </c>
      <c r="I36" s="145"/>
      <c r="J36" s="139">
        <f>$D36*I36*100</f>
        <v>0</v>
      </c>
      <c r="K36" s="145"/>
      <c r="L36" s="139">
        <f>$D36*K36*100</f>
        <v>0</v>
      </c>
      <c r="M36" s="145"/>
      <c r="N36" s="140">
        <f>$D36*M36*100</f>
        <v>0</v>
      </c>
      <c r="P36" s="119" t="str">
        <f t="shared" si="0"/>
        <v>Further requirements</v>
      </c>
    </row>
    <row r="37" spans="1:16" ht="11.25" customHeight="1">
      <c r="A37" s="427" t="s">
        <v>191</v>
      </c>
      <c r="B37" s="427"/>
      <c r="C37" s="428"/>
      <c r="D37" s="146">
        <f>SUM(D14,D18,D22,D26,D30,D35,D36)</f>
        <v>0.4</v>
      </c>
      <c r="E37" s="147"/>
      <c r="F37" s="148">
        <f>SUM(F14,F18,F22,F26,F30,F35,F36)</f>
        <v>0</v>
      </c>
      <c r="G37" s="147"/>
      <c r="H37" s="148">
        <f>SUM(H14,H18,H22,H26,H30,H35,H36)</f>
        <v>0</v>
      </c>
      <c r="I37" s="147"/>
      <c r="J37" s="148">
        <f>SUM(J14,J18,J22,J26,J30,J35,J36)</f>
        <v>0</v>
      </c>
      <c r="K37" s="147"/>
      <c r="L37" s="148">
        <f>SUM(L14,L18,L22,L26,L30,L35,L36)</f>
        <v>0</v>
      </c>
      <c r="M37" s="147"/>
      <c r="N37" s="149">
        <f>SUM(N14,N18,N22,N26,N30,N35,N36)</f>
        <v>0</v>
      </c>
      <c r="P37" s="119" t="str">
        <f t="shared" si="0"/>
        <v>Total 1</v>
      </c>
    </row>
    <row r="38" spans="1:16" s="118" customFormat="1" ht="12.75" customHeight="1">
      <c r="A38" s="117" t="s">
        <v>192</v>
      </c>
      <c r="B38" s="441" t="s">
        <v>193</v>
      </c>
      <c r="C38" s="442"/>
      <c r="D38" s="442"/>
      <c r="E38" s="442"/>
      <c r="F38" s="442"/>
      <c r="G38" s="442"/>
      <c r="H38" s="442"/>
      <c r="I38" s="442"/>
      <c r="J38" s="442"/>
      <c r="K38" s="442"/>
      <c r="L38" s="442"/>
      <c r="M38" s="442"/>
      <c r="N38" s="442"/>
      <c r="P38" s="119" t="str">
        <f t="shared" si="0"/>
        <v>Assessment of proposed staff</v>
      </c>
    </row>
    <row r="39" spans="1:16" ht="11.25" customHeight="1">
      <c r="A39" s="120" t="s">
        <v>194</v>
      </c>
      <c r="B39" s="433" t="s">
        <v>195</v>
      </c>
      <c r="C39" s="434"/>
      <c r="D39" s="150"/>
      <c r="E39" s="151"/>
      <c r="F39" s="141"/>
      <c r="G39" s="151"/>
      <c r="H39" s="141"/>
      <c r="I39" s="151"/>
      <c r="J39" s="141"/>
      <c r="K39" s="151"/>
      <c r="L39" s="141"/>
      <c r="M39" s="151"/>
      <c r="N39" s="142"/>
      <c r="P39" s="119" t="str">
        <f t="shared" si="0"/>
        <v>Team leader (in accordance with ToR provisions/criteria)</v>
      </c>
    </row>
    <row r="40" spans="1:16" ht="10">
      <c r="A40" s="152" t="s">
        <v>196</v>
      </c>
      <c r="B40" s="437" t="s">
        <v>197</v>
      </c>
      <c r="C40" s="438"/>
      <c r="D40" s="127">
        <v>0</v>
      </c>
      <c r="E40" s="128"/>
      <c r="F40" s="129">
        <f t="shared" ref="F40:H46" si="1">$D40*E40*100</f>
        <v>0</v>
      </c>
      <c r="G40" s="128"/>
      <c r="H40" s="129">
        <f t="shared" si="1"/>
        <v>0</v>
      </c>
      <c r="I40" s="128"/>
      <c r="J40" s="129">
        <f t="shared" ref="J40:J46" si="2">$D40*I40*100</f>
        <v>0</v>
      </c>
      <c r="K40" s="128"/>
      <c r="L40" s="129">
        <f t="shared" ref="L40:L46" si="3">$D40*K40*100</f>
        <v>0</v>
      </c>
      <c r="M40" s="128"/>
      <c r="N40" s="130">
        <f t="shared" ref="N40:N46" si="4">$D40*M40*100</f>
        <v>0</v>
      </c>
      <c r="P40" s="131" t="str">
        <f t="shared" si="0"/>
        <v>- Qualifications</v>
      </c>
    </row>
    <row r="41" spans="1:16" ht="10">
      <c r="A41" s="152" t="s">
        <v>198</v>
      </c>
      <c r="B41" s="437" t="s">
        <v>199</v>
      </c>
      <c r="C41" s="438"/>
      <c r="D41" s="127">
        <v>0</v>
      </c>
      <c r="E41" s="128"/>
      <c r="F41" s="129">
        <f t="shared" si="1"/>
        <v>0</v>
      </c>
      <c r="G41" s="128"/>
      <c r="H41" s="129">
        <f t="shared" si="1"/>
        <v>0</v>
      </c>
      <c r="I41" s="128"/>
      <c r="J41" s="129">
        <f t="shared" si="2"/>
        <v>0</v>
      </c>
      <c r="K41" s="128"/>
      <c r="L41" s="129">
        <f t="shared" si="3"/>
        <v>0</v>
      </c>
      <c r="M41" s="128"/>
      <c r="N41" s="130">
        <f t="shared" si="4"/>
        <v>0</v>
      </c>
      <c r="P41" s="131" t="str">
        <f t="shared" si="0"/>
        <v>- Language</v>
      </c>
    </row>
    <row r="42" spans="1:16" ht="10">
      <c r="A42" s="126" t="s">
        <v>200</v>
      </c>
      <c r="B42" s="429" t="s">
        <v>201</v>
      </c>
      <c r="C42" s="430"/>
      <c r="D42" s="127">
        <v>0</v>
      </c>
      <c r="E42" s="128"/>
      <c r="F42" s="129">
        <f t="shared" si="1"/>
        <v>0</v>
      </c>
      <c r="G42" s="128"/>
      <c r="H42" s="129">
        <f t="shared" si="1"/>
        <v>0</v>
      </c>
      <c r="I42" s="128"/>
      <c r="J42" s="129">
        <f t="shared" si="2"/>
        <v>0</v>
      </c>
      <c r="K42" s="128"/>
      <c r="L42" s="129">
        <f t="shared" si="3"/>
        <v>0</v>
      </c>
      <c r="M42" s="128"/>
      <c r="N42" s="130">
        <f t="shared" si="4"/>
        <v>0</v>
      </c>
      <c r="P42" s="131" t="str">
        <f t="shared" si="0"/>
        <v>- General professional experience</v>
      </c>
    </row>
    <row r="43" spans="1:16" ht="10">
      <c r="A43" s="152" t="s">
        <v>202</v>
      </c>
      <c r="B43" s="429" t="s">
        <v>203</v>
      </c>
      <c r="C43" s="430"/>
      <c r="D43" s="127">
        <v>0</v>
      </c>
      <c r="E43" s="128"/>
      <c r="F43" s="129">
        <f t="shared" si="1"/>
        <v>0</v>
      </c>
      <c r="G43" s="128"/>
      <c r="H43" s="129">
        <f t="shared" si="1"/>
        <v>0</v>
      </c>
      <c r="I43" s="128"/>
      <c r="J43" s="129">
        <f t="shared" si="2"/>
        <v>0</v>
      </c>
      <c r="K43" s="128"/>
      <c r="L43" s="129">
        <f t="shared" si="3"/>
        <v>0</v>
      </c>
      <c r="M43" s="128"/>
      <c r="N43" s="130">
        <f t="shared" si="4"/>
        <v>0</v>
      </c>
      <c r="P43" s="131" t="str">
        <f t="shared" si="0"/>
        <v>- Specific professional experience</v>
      </c>
    </row>
    <row r="44" spans="1:16" ht="11.25" customHeight="1">
      <c r="A44" s="152" t="s">
        <v>204</v>
      </c>
      <c r="B44" s="437" t="s">
        <v>205</v>
      </c>
      <c r="C44" s="438"/>
      <c r="D44" s="127">
        <v>0</v>
      </c>
      <c r="E44" s="128"/>
      <c r="F44" s="129">
        <f t="shared" si="1"/>
        <v>0</v>
      </c>
      <c r="G44" s="128"/>
      <c r="H44" s="129">
        <f t="shared" si="1"/>
        <v>0</v>
      </c>
      <c r="I44" s="128"/>
      <c r="J44" s="129">
        <f t="shared" si="2"/>
        <v>0</v>
      </c>
      <c r="K44" s="128"/>
      <c r="L44" s="129">
        <f t="shared" si="3"/>
        <v>0</v>
      </c>
      <c r="M44" s="128"/>
      <c r="N44" s="130">
        <f t="shared" si="4"/>
        <v>0</v>
      </c>
      <c r="P44" s="131" t="str">
        <f t="shared" si="0"/>
        <v>- Leadership/management experience</v>
      </c>
    </row>
    <row r="45" spans="1:16" ht="10">
      <c r="A45" s="152" t="s">
        <v>206</v>
      </c>
      <c r="B45" s="429" t="s">
        <v>207</v>
      </c>
      <c r="C45" s="430"/>
      <c r="D45" s="127">
        <v>0</v>
      </c>
      <c r="E45" s="128"/>
      <c r="F45" s="129">
        <f t="shared" si="1"/>
        <v>0</v>
      </c>
      <c r="G45" s="128"/>
      <c r="H45" s="129">
        <f t="shared" si="1"/>
        <v>0</v>
      </c>
      <c r="I45" s="128"/>
      <c r="J45" s="129">
        <f t="shared" si="2"/>
        <v>0</v>
      </c>
      <c r="K45" s="128"/>
      <c r="L45" s="129">
        <f t="shared" si="3"/>
        <v>0</v>
      </c>
      <c r="M45" s="128"/>
      <c r="N45" s="130">
        <f t="shared" si="4"/>
        <v>0</v>
      </c>
      <c r="P45" s="131" t="str">
        <f t="shared" si="0"/>
        <v>- Regional experience</v>
      </c>
    </row>
    <row r="46" spans="1:16" ht="10">
      <c r="A46" s="152" t="s">
        <v>208</v>
      </c>
      <c r="B46" s="439" t="s">
        <v>209</v>
      </c>
      <c r="C46" s="440"/>
      <c r="D46" s="127">
        <v>0</v>
      </c>
      <c r="E46" s="128"/>
      <c r="F46" s="129">
        <f t="shared" si="1"/>
        <v>0</v>
      </c>
      <c r="G46" s="128"/>
      <c r="H46" s="129">
        <f t="shared" si="1"/>
        <v>0</v>
      </c>
      <c r="I46" s="128"/>
      <c r="J46" s="129">
        <f t="shared" si="2"/>
        <v>0</v>
      </c>
      <c r="K46" s="128"/>
      <c r="L46" s="129">
        <f t="shared" si="3"/>
        <v>0</v>
      </c>
      <c r="M46" s="128"/>
      <c r="N46" s="130">
        <f t="shared" si="4"/>
        <v>0</v>
      </c>
      <c r="P46" s="131" t="str">
        <f t="shared" si="0"/>
        <v>- Development cooperation experience</v>
      </c>
    </row>
    <row r="47" spans="1:16" ht="14.5">
      <c r="A47" s="152" t="s">
        <v>210</v>
      </c>
      <c r="B47" s="431" t="s">
        <v>211</v>
      </c>
      <c r="C47" s="432"/>
      <c r="D47" s="153">
        <v>0</v>
      </c>
      <c r="E47" s="154"/>
      <c r="F47" s="135">
        <f>$D47*E47*100</f>
        <v>0</v>
      </c>
      <c r="G47" s="154"/>
      <c r="H47" s="135">
        <f>$D47*G47*100</f>
        <v>0</v>
      </c>
      <c r="I47" s="154"/>
      <c r="J47" s="135">
        <f>$D47*I47*100</f>
        <v>0</v>
      </c>
      <c r="K47" s="154"/>
      <c r="L47" s="135">
        <f>$D47*K47*100</f>
        <v>0</v>
      </c>
      <c r="M47" s="154"/>
      <c r="N47" s="136">
        <f>$D47*M47*100</f>
        <v>0</v>
      </c>
      <c r="P47" s="131" t="str">
        <f t="shared" si="0"/>
        <v>- Other</v>
      </c>
    </row>
    <row r="48" spans="1:16" s="118" customFormat="1" ht="11.25" customHeight="1">
      <c r="A48" s="425" t="s">
        <v>212</v>
      </c>
      <c r="B48" s="425"/>
      <c r="C48" s="426"/>
      <c r="D48" s="137">
        <f>SUM(D40:D47)</f>
        <v>0</v>
      </c>
      <c r="E48" s="138"/>
      <c r="F48" s="139">
        <f>SUM(F40:F47)</f>
        <v>0</v>
      </c>
      <c r="G48" s="138"/>
      <c r="H48" s="139">
        <f>SUM(H40:H47)</f>
        <v>0</v>
      </c>
      <c r="I48" s="138"/>
      <c r="J48" s="139">
        <f>SUM(J40:J47)</f>
        <v>0</v>
      </c>
      <c r="K48" s="138"/>
      <c r="L48" s="139">
        <f>SUM(L40:L47)</f>
        <v>0</v>
      </c>
      <c r="M48" s="138"/>
      <c r="N48" s="140">
        <f>SUM(N40:N47)</f>
        <v>0</v>
      </c>
      <c r="P48" s="119" t="str">
        <f t="shared" si="0"/>
        <v>Interim total 2.1</v>
      </c>
    </row>
    <row r="49" spans="1:16" ht="11.25" customHeight="1">
      <c r="A49" s="120" t="s">
        <v>213</v>
      </c>
      <c r="B49" s="433" t="s">
        <v>214</v>
      </c>
      <c r="C49" s="434"/>
      <c r="D49" s="150"/>
      <c r="E49" s="151"/>
      <c r="F49" s="141"/>
      <c r="G49" s="151"/>
      <c r="H49" s="141"/>
      <c r="I49" s="151"/>
      <c r="J49" s="141"/>
      <c r="K49" s="151"/>
      <c r="L49" s="141"/>
      <c r="M49" s="151"/>
      <c r="N49" s="142"/>
      <c r="P49" s="119" t="str">
        <f t="shared" si="0"/>
        <v>Expert 1 (in accordance with ToR provisions/criteria)</v>
      </c>
    </row>
    <row r="50" spans="1:16" ht="10">
      <c r="A50" s="152" t="s">
        <v>215</v>
      </c>
      <c r="B50" s="437" t="s">
        <v>197</v>
      </c>
      <c r="C50" s="438"/>
      <c r="D50" s="127">
        <v>0.1</v>
      </c>
      <c r="E50" s="128">
        <v>0</v>
      </c>
      <c r="F50" s="129">
        <f t="shared" ref="F50:H56" si="5">$D50*E50*100</f>
        <v>0</v>
      </c>
      <c r="G50" s="128">
        <v>0</v>
      </c>
      <c r="H50" s="129">
        <f t="shared" si="5"/>
        <v>0</v>
      </c>
      <c r="I50" s="128">
        <v>0</v>
      </c>
      <c r="J50" s="129">
        <f t="shared" ref="J50:J56" si="6">$D50*I50*100</f>
        <v>0</v>
      </c>
      <c r="K50" s="128"/>
      <c r="L50" s="129">
        <f t="shared" ref="L50:L56" si="7">$D50*K50*100</f>
        <v>0</v>
      </c>
      <c r="M50" s="128"/>
      <c r="N50" s="130">
        <f t="shared" ref="N50:N56" si="8">$D50*M50*100</f>
        <v>0</v>
      </c>
      <c r="P50" s="131" t="str">
        <f t="shared" si="0"/>
        <v>- Qualifications</v>
      </c>
    </row>
    <row r="51" spans="1:16" ht="10">
      <c r="A51" s="152" t="s">
        <v>216</v>
      </c>
      <c r="B51" s="437" t="s">
        <v>199</v>
      </c>
      <c r="C51" s="438"/>
      <c r="D51" s="127">
        <v>0</v>
      </c>
      <c r="E51" s="128"/>
      <c r="F51" s="129">
        <f t="shared" si="5"/>
        <v>0</v>
      </c>
      <c r="G51" s="128"/>
      <c r="H51" s="129">
        <f t="shared" si="5"/>
        <v>0</v>
      </c>
      <c r="I51" s="128"/>
      <c r="J51" s="129">
        <f t="shared" si="6"/>
        <v>0</v>
      </c>
      <c r="K51" s="128"/>
      <c r="L51" s="129">
        <f t="shared" si="7"/>
        <v>0</v>
      </c>
      <c r="M51" s="128"/>
      <c r="N51" s="130">
        <f t="shared" si="8"/>
        <v>0</v>
      </c>
      <c r="P51" s="131" t="str">
        <f t="shared" si="0"/>
        <v>- Language</v>
      </c>
    </row>
    <row r="52" spans="1:16" ht="14.5">
      <c r="A52" s="126" t="s">
        <v>217</v>
      </c>
      <c r="B52" s="429" t="s">
        <v>201</v>
      </c>
      <c r="C52" s="430"/>
      <c r="D52" s="153">
        <v>0.1</v>
      </c>
      <c r="E52" s="128">
        <v>0</v>
      </c>
      <c r="F52" s="129">
        <f t="shared" si="5"/>
        <v>0</v>
      </c>
      <c r="G52" s="128">
        <v>0</v>
      </c>
      <c r="H52" s="129">
        <f t="shared" si="5"/>
        <v>0</v>
      </c>
      <c r="I52" s="128">
        <v>0</v>
      </c>
      <c r="J52" s="129">
        <f t="shared" si="6"/>
        <v>0</v>
      </c>
      <c r="K52" s="128"/>
      <c r="L52" s="129">
        <f t="shared" si="7"/>
        <v>0</v>
      </c>
      <c r="M52" s="128"/>
      <c r="N52" s="130">
        <f t="shared" si="8"/>
        <v>0</v>
      </c>
      <c r="P52" s="131" t="str">
        <f t="shared" si="0"/>
        <v>- General professional experience</v>
      </c>
    </row>
    <row r="53" spans="1:16" ht="10">
      <c r="A53" s="152" t="s">
        <v>218</v>
      </c>
      <c r="B53" s="429" t="s">
        <v>203</v>
      </c>
      <c r="C53" s="430"/>
      <c r="D53" s="127">
        <v>0.1</v>
      </c>
      <c r="E53" s="128">
        <v>0</v>
      </c>
      <c r="F53" s="129">
        <f t="shared" si="5"/>
        <v>0</v>
      </c>
      <c r="G53" s="128">
        <v>0</v>
      </c>
      <c r="H53" s="129">
        <f t="shared" si="5"/>
        <v>0</v>
      </c>
      <c r="I53" s="128">
        <v>0</v>
      </c>
      <c r="J53" s="129">
        <f t="shared" si="6"/>
        <v>0</v>
      </c>
      <c r="K53" s="128"/>
      <c r="L53" s="129">
        <f t="shared" si="7"/>
        <v>0</v>
      </c>
      <c r="M53" s="128"/>
      <c r="N53" s="130">
        <f t="shared" si="8"/>
        <v>0</v>
      </c>
      <c r="P53" s="131" t="str">
        <f t="shared" si="0"/>
        <v>- Specific professional experience</v>
      </c>
    </row>
    <row r="54" spans="1:16" ht="11.25" customHeight="1">
      <c r="A54" s="152" t="s">
        <v>219</v>
      </c>
      <c r="B54" s="437" t="s">
        <v>205</v>
      </c>
      <c r="C54" s="438"/>
      <c r="D54" s="127">
        <v>0</v>
      </c>
      <c r="E54" s="128"/>
      <c r="F54" s="129">
        <f t="shared" si="5"/>
        <v>0</v>
      </c>
      <c r="G54" s="128"/>
      <c r="H54" s="129">
        <f t="shared" si="5"/>
        <v>0</v>
      </c>
      <c r="I54" s="128"/>
      <c r="J54" s="129">
        <f t="shared" si="6"/>
        <v>0</v>
      </c>
      <c r="K54" s="128"/>
      <c r="L54" s="129">
        <f t="shared" si="7"/>
        <v>0</v>
      </c>
      <c r="M54" s="128"/>
      <c r="N54" s="130">
        <f t="shared" si="8"/>
        <v>0</v>
      </c>
      <c r="P54" s="131" t="str">
        <f t="shared" si="0"/>
        <v>- Leadership/management experience</v>
      </c>
    </row>
    <row r="55" spans="1:16" ht="10">
      <c r="A55" s="152" t="s">
        <v>220</v>
      </c>
      <c r="B55" s="429" t="s">
        <v>207</v>
      </c>
      <c r="C55" s="430"/>
      <c r="D55" s="127">
        <v>0</v>
      </c>
      <c r="E55" s="128"/>
      <c r="F55" s="129">
        <f t="shared" si="5"/>
        <v>0</v>
      </c>
      <c r="G55" s="128"/>
      <c r="H55" s="129">
        <f t="shared" si="5"/>
        <v>0</v>
      </c>
      <c r="I55" s="128"/>
      <c r="J55" s="129">
        <f t="shared" si="6"/>
        <v>0</v>
      </c>
      <c r="K55" s="128"/>
      <c r="L55" s="129">
        <f t="shared" si="7"/>
        <v>0</v>
      </c>
      <c r="M55" s="128"/>
      <c r="N55" s="130">
        <f t="shared" si="8"/>
        <v>0</v>
      </c>
      <c r="P55" s="131" t="str">
        <f t="shared" si="0"/>
        <v>- Regional experience</v>
      </c>
    </row>
    <row r="56" spans="1:16" ht="10">
      <c r="A56" s="152" t="s">
        <v>221</v>
      </c>
      <c r="B56" s="439" t="s">
        <v>209</v>
      </c>
      <c r="C56" s="440"/>
      <c r="D56" s="127">
        <v>0</v>
      </c>
      <c r="E56" s="128"/>
      <c r="F56" s="129">
        <f t="shared" si="5"/>
        <v>0</v>
      </c>
      <c r="G56" s="128"/>
      <c r="H56" s="129">
        <f t="shared" si="5"/>
        <v>0</v>
      </c>
      <c r="I56" s="128"/>
      <c r="J56" s="129">
        <f t="shared" si="6"/>
        <v>0</v>
      </c>
      <c r="K56" s="128"/>
      <c r="L56" s="129">
        <f t="shared" si="7"/>
        <v>0</v>
      </c>
      <c r="M56" s="128"/>
      <c r="N56" s="130">
        <f t="shared" si="8"/>
        <v>0</v>
      </c>
      <c r="P56" s="131" t="str">
        <f t="shared" si="0"/>
        <v>- Development cooperation experience</v>
      </c>
    </row>
    <row r="57" spans="1:16" ht="14.5">
      <c r="A57" s="152" t="s">
        <v>222</v>
      </c>
      <c r="B57" s="431" t="s">
        <v>211</v>
      </c>
      <c r="C57" s="432"/>
      <c r="D57" s="153">
        <v>0</v>
      </c>
      <c r="E57" s="154"/>
      <c r="F57" s="135">
        <f>$D57*E57*100</f>
        <v>0</v>
      </c>
      <c r="G57" s="154"/>
      <c r="H57" s="135">
        <f>$D57*G57*100</f>
        <v>0</v>
      </c>
      <c r="I57" s="154"/>
      <c r="J57" s="135">
        <f>$D57*I57*100</f>
        <v>0</v>
      </c>
      <c r="K57" s="154"/>
      <c r="L57" s="135">
        <f>$D57*K57*100</f>
        <v>0</v>
      </c>
      <c r="M57" s="154"/>
      <c r="N57" s="136">
        <f>$D57*M57*100</f>
        <v>0</v>
      </c>
      <c r="P57" s="131" t="str">
        <f t="shared" si="0"/>
        <v>- Other</v>
      </c>
    </row>
    <row r="58" spans="1:16" ht="11.25" customHeight="1" outlineLevel="1">
      <c r="A58" s="425" t="s">
        <v>223</v>
      </c>
      <c r="B58" s="425"/>
      <c r="C58" s="426"/>
      <c r="D58" s="137">
        <f>SUM(D50:D57)</f>
        <v>0.30000000000000004</v>
      </c>
      <c r="E58" s="138"/>
      <c r="F58" s="139">
        <f>SUM(F50:F57)</f>
        <v>0</v>
      </c>
      <c r="G58" s="138"/>
      <c r="H58" s="139">
        <f>SUM(H50:H57)</f>
        <v>0</v>
      </c>
      <c r="I58" s="138"/>
      <c r="J58" s="139">
        <f>SUM(J50:J57)</f>
        <v>0</v>
      </c>
      <c r="K58" s="138"/>
      <c r="L58" s="139">
        <f>SUM(L50:L57)</f>
        <v>0</v>
      </c>
      <c r="M58" s="138"/>
      <c r="N58" s="140">
        <f>SUM(N50:N57)</f>
        <v>0</v>
      </c>
      <c r="P58" s="119" t="str">
        <f t="shared" si="0"/>
        <v>Interim total 2.2</v>
      </c>
    </row>
    <row r="59" spans="1:16" ht="11.25" customHeight="1">
      <c r="A59" s="120" t="s">
        <v>224</v>
      </c>
      <c r="B59" s="433" t="s">
        <v>225</v>
      </c>
      <c r="C59" s="434"/>
      <c r="D59" s="150"/>
      <c r="E59" s="151"/>
      <c r="F59" s="141"/>
      <c r="G59" s="151"/>
      <c r="H59" s="141"/>
      <c r="I59" s="151"/>
      <c r="J59" s="141"/>
      <c r="K59" s="151"/>
      <c r="L59" s="141"/>
      <c r="M59" s="151"/>
      <c r="N59" s="142"/>
      <c r="P59" s="119" t="str">
        <f t="shared" si="0"/>
        <v>Expert 2 (in accordance with ToR provisions/criteria)</v>
      </c>
    </row>
    <row r="60" spans="1:16" ht="10">
      <c r="A60" s="152" t="s">
        <v>226</v>
      </c>
      <c r="B60" s="437" t="s">
        <v>197</v>
      </c>
      <c r="C60" s="438"/>
      <c r="D60" s="127">
        <v>0.1</v>
      </c>
      <c r="E60" s="128"/>
      <c r="F60" s="129">
        <f t="shared" ref="F60:H66" si="9">$D60*E60*100</f>
        <v>0</v>
      </c>
      <c r="G60" s="128"/>
      <c r="H60" s="129">
        <f t="shared" si="9"/>
        <v>0</v>
      </c>
      <c r="I60" s="128">
        <v>0</v>
      </c>
      <c r="J60" s="129">
        <f t="shared" ref="J60:J66" si="10">$D60*I60*100</f>
        <v>0</v>
      </c>
      <c r="K60" s="128"/>
      <c r="L60" s="129">
        <f t="shared" ref="L60:L66" si="11">$D60*K60*100</f>
        <v>0</v>
      </c>
      <c r="M60" s="128"/>
      <c r="N60" s="130">
        <f t="shared" ref="N60:N66" si="12">$D60*M60*100</f>
        <v>0</v>
      </c>
      <c r="P60" s="131" t="str">
        <f t="shared" si="0"/>
        <v>- Qualifications</v>
      </c>
    </row>
    <row r="61" spans="1:16" ht="10">
      <c r="A61" s="152" t="s">
        <v>227</v>
      </c>
      <c r="B61" s="437" t="s">
        <v>199</v>
      </c>
      <c r="C61" s="438"/>
      <c r="D61" s="127">
        <v>0</v>
      </c>
      <c r="E61" s="128"/>
      <c r="F61" s="129">
        <f t="shared" si="9"/>
        <v>0</v>
      </c>
      <c r="G61" s="128"/>
      <c r="H61" s="129">
        <f t="shared" si="9"/>
        <v>0</v>
      </c>
      <c r="I61" s="128"/>
      <c r="J61" s="129">
        <f t="shared" si="10"/>
        <v>0</v>
      </c>
      <c r="K61" s="128"/>
      <c r="L61" s="129">
        <f t="shared" si="11"/>
        <v>0</v>
      </c>
      <c r="M61" s="128"/>
      <c r="N61" s="130">
        <f t="shared" si="12"/>
        <v>0</v>
      </c>
      <c r="P61" s="131" t="str">
        <f t="shared" si="0"/>
        <v>- Language</v>
      </c>
    </row>
    <row r="62" spans="1:16" ht="14.5">
      <c r="A62" s="126" t="s">
        <v>228</v>
      </c>
      <c r="B62" s="429" t="s">
        <v>201</v>
      </c>
      <c r="C62" s="430"/>
      <c r="D62" s="153">
        <v>0.1</v>
      </c>
      <c r="E62" s="128"/>
      <c r="F62" s="129">
        <f t="shared" si="9"/>
        <v>0</v>
      </c>
      <c r="G62" s="128"/>
      <c r="H62" s="129">
        <f t="shared" si="9"/>
        <v>0</v>
      </c>
      <c r="I62" s="128">
        <v>0</v>
      </c>
      <c r="J62" s="129">
        <f t="shared" si="10"/>
        <v>0</v>
      </c>
      <c r="K62" s="128"/>
      <c r="L62" s="129">
        <f t="shared" si="11"/>
        <v>0</v>
      </c>
      <c r="M62" s="128"/>
      <c r="N62" s="130">
        <f t="shared" si="12"/>
        <v>0</v>
      </c>
      <c r="P62" s="131" t="str">
        <f t="shared" si="0"/>
        <v>- General professional experience</v>
      </c>
    </row>
    <row r="63" spans="1:16" ht="10">
      <c r="A63" s="152" t="s">
        <v>229</v>
      </c>
      <c r="B63" s="429" t="s">
        <v>203</v>
      </c>
      <c r="C63" s="430"/>
      <c r="D63" s="127">
        <v>0.1</v>
      </c>
      <c r="E63" s="128"/>
      <c r="F63" s="129">
        <f t="shared" si="9"/>
        <v>0</v>
      </c>
      <c r="G63" s="128"/>
      <c r="H63" s="129">
        <f t="shared" si="9"/>
        <v>0</v>
      </c>
      <c r="I63" s="128">
        <v>0</v>
      </c>
      <c r="J63" s="129">
        <f t="shared" si="10"/>
        <v>0</v>
      </c>
      <c r="K63" s="128"/>
      <c r="L63" s="129">
        <f t="shared" si="11"/>
        <v>0</v>
      </c>
      <c r="M63" s="128"/>
      <c r="N63" s="130">
        <f t="shared" si="12"/>
        <v>0</v>
      </c>
      <c r="P63" s="131" t="str">
        <f t="shared" si="0"/>
        <v>- Specific professional experience</v>
      </c>
    </row>
    <row r="64" spans="1:16" ht="11.25" customHeight="1">
      <c r="A64" s="152" t="s">
        <v>230</v>
      </c>
      <c r="B64" s="437" t="s">
        <v>205</v>
      </c>
      <c r="C64" s="438"/>
      <c r="D64" s="127">
        <v>0</v>
      </c>
      <c r="E64" s="128"/>
      <c r="F64" s="129">
        <f t="shared" si="9"/>
        <v>0</v>
      </c>
      <c r="G64" s="128"/>
      <c r="H64" s="129">
        <f t="shared" si="9"/>
        <v>0</v>
      </c>
      <c r="I64" s="128"/>
      <c r="J64" s="129">
        <f t="shared" si="10"/>
        <v>0</v>
      </c>
      <c r="K64" s="128"/>
      <c r="L64" s="129">
        <f t="shared" si="11"/>
        <v>0</v>
      </c>
      <c r="M64" s="128"/>
      <c r="N64" s="130">
        <f t="shared" si="12"/>
        <v>0</v>
      </c>
      <c r="P64" s="131" t="str">
        <f t="shared" si="0"/>
        <v>- Leadership/management experience</v>
      </c>
    </row>
    <row r="65" spans="1:16" ht="10">
      <c r="A65" s="152" t="s">
        <v>231</v>
      </c>
      <c r="B65" s="429" t="s">
        <v>207</v>
      </c>
      <c r="C65" s="430"/>
      <c r="D65" s="127">
        <v>0</v>
      </c>
      <c r="E65" s="128"/>
      <c r="F65" s="129">
        <f t="shared" si="9"/>
        <v>0</v>
      </c>
      <c r="G65" s="128"/>
      <c r="H65" s="129">
        <f t="shared" si="9"/>
        <v>0</v>
      </c>
      <c r="I65" s="128"/>
      <c r="J65" s="129">
        <f t="shared" si="10"/>
        <v>0</v>
      </c>
      <c r="K65" s="128"/>
      <c r="L65" s="129">
        <f t="shared" si="11"/>
        <v>0</v>
      </c>
      <c r="M65" s="128"/>
      <c r="N65" s="130">
        <f t="shared" si="12"/>
        <v>0</v>
      </c>
      <c r="P65" s="131" t="str">
        <f t="shared" si="0"/>
        <v>- Regional experience</v>
      </c>
    </row>
    <row r="66" spans="1:16" ht="10">
      <c r="A66" s="152" t="s">
        <v>232</v>
      </c>
      <c r="B66" s="439" t="s">
        <v>209</v>
      </c>
      <c r="C66" s="440"/>
      <c r="D66" s="127">
        <v>0</v>
      </c>
      <c r="E66" s="128"/>
      <c r="F66" s="129">
        <f t="shared" si="9"/>
        <v>0</v>
      </c>
      <c r="G66" s="128"/>
      <c r="H66" s="129">
        <f t="shared" si="9"/>
        <v>0</v>
      </c>
      <c r="I66" s="128"/>
      <c r="J66" s="129">
        <f t="shared" si="10"/>
        <v>0</v>
      </c>
      <c r="K66" s="128"/>
      <c r="L66" s="129">
        <f t="shared" si="11"/>
        <v>0</v>
      </c>
      <c r="M66" s="128"/>
      <c r="N66" s="130">
        <f t="shared" si="12"/>
        <v>0</v>
      </c>
      <c r="P66" s="131" t="str">
        <f t="shared" si="0"/>
        <v>- Development cooperation experience</v>
      </c>
    </row>
    <row r="67" spans="1:16" ht="14.5">
      <c r="A67" s="152" t="s">
        <v>233</v>
      </c>
      <c r="B67" s="431" t="s">
        <v>211</v>
      </c>
      <c r="C67" s="432"/>
      <c r="D67" s="153">
        <v>0</v>
      </c>
      <c r="E67" s="154"/>
      <c r="F67" s="135">
        <f>$D67*E67*100</f>
        <v>0</v>
      </c>
      <c r="G67" s="154"/>
      <c r="H67" s="135">
        <f>$D67*G67*100</f>
        <v>0</v>
      </c>
      <c r="I67" s="154"/>
      <c r="J67" s="135">
        <f>$D67*I67*100</f>
        <v>0</v>
      </c>
      <c r="K67" s="154"/>
      <c r="L67" s="135">
        <f>$D67*K67*100</f>
        <v>0</v>
      </c>
      <c r="M67" s="154"/>
      <c r="N67" s="136">
        <f>$D67*M67*100</f>
        <v>0</v>
      </c>
      <c r="P67" s="131" t="str">
        <f t="shared" si="0"/>
        <v>- Other</v>
      </c>
    </row>
    <row r="68" spans="1:16" ht="11.25" customHeight="1" outlineLevel="1">
      <c r="A68" s="425" t="s">
        <v>234</v>
      </c>
      <c r="B68" s="425"/>
      <c r="C68" s="426"/>
      <c r="D68" s="137">
        <f>SUM(D60:D67)</f>
        <v>0.30000000000000004</v>
      </c>
      <c r="E68" s="138"/>
      <c r="F68" s="139">
        <f>SUM(F60:F67)</f>
        <v>0</v>
      </c>
      <c r="G68" s="138"/>
      <c r="H68" s="139">
        <f>SUM(H60:H67)</f>
        <v>0</v>
      </c>
      <c r="I68" s="138"/>
      <c r="J68" s="139">
        <f>SUM(J60:J67)</f>
        <v>0</v>
      </c>
      <c r="K68" s="138"/>
      <c r="L68" s="139">
        <f>SUM(L60:L67)</f>
        <v>0</v>
      </c>
      <c r="M68" s="138"/>
      <c r="N68" s="140">
        <f>SUM(N60:N67)</f>
        <v>0</v>
      </c>
      <c r="P68" s="119" t="str">
        <f t="shared" si="0"/>
        <v>Interim total 2.3</v>
      </c>
    </row>
    <row r="69" spans="1:16" ht="11.25" customHeight="1">
      <c r="A69" s="120" t="s">
        <v>235</v>
      </c>
      <c r="B69" s="433" t="s">
        <v>236</v>
      </c>
      <c r="C69" s="434"/>
      <c r="D69" s="150"/>
      <c r="E69" s="151"/>
      <c r="F69" s="141"/>
      <c r="G69" s="151"/>
      <c r="H69" s="141"/>
      <c r="I69" s="151"/>
      <c r="J69" s="141"/>
      <c r="K69" s="151"/>
      <c r="L69" s="141"/>
      <c r="M69" s="151"/>
      <c r="N69" s="142"/>
      <c r="P69" s="119" t="str">
        <f t="shared" si="0"/>
        <v>Expert 3 (in accordance with ToR provisions/criteria)</v>
      </c>
    </row>
    <row r="70" spans="1:16" ht="10">
      <c r="A70" s="152" t="s">
        <v>237</v>
      </c>
      <c r="B70" s="437" t="s">
        <v>197</v>
      </c>
      <c r="C70" s="438"/>
      <c r="D70" s="127">
        <v>0</v>
      </c>
      <c r="E70" s="128"/>
      <c r="F70" s="129">
        <f t="shared" ref="F70:H76" si="13">$D70*E70*100</f>
        <v>0</v>
      </c>
      <c r="G70" s="128"/>
      <c r="H70" s="129">
        <f t="shared" si="13"/>
        <v>0</v>
      </c>
      <c r="I70" s="128">
        <v>0</v>
      </c>
      <c r="J70" s="129">
        <f t="shared" ref="J70:J76" si="14">$D70*I70*100</f>
        <v>0</v>
      </c>
      <c r="K70" s="128"/>
      <c r="L70" s="129">
        <f t="shared" ref="L70:L76" si="15">$D70*K70*100</f>
        <v>0</v>
      </c>
      <c r="M70" s="128"/>
      <c r="N70" s="130">
        <f t="shared" ref="N70:N76" si="16">$D70*M70*100</f>
        <v>0</v>
      </c>
      <c r="P70" s="131" t="str">
        <f t="shared" si="0"/>
        <v>- Qualifications</v>
      </c>
    </row>
    <row r="71" spans="1:16" ht="10">
      <c r="A71" s="152" t="s">
        <v>238</v>
      </c>
      <c r="B71" s="437" t="s">
        <v>199</v>
      </c>
      <c r="C71" s="438"/>
      <c r="D71" s="127">
        <v>0</v>
      </c>
      <c r="E71" s="128"/>
      <c r="F71" s="129">
        <f t="shared" si="13"/>
        <v>0</v>
      </c>
      <c r="G71" s="128"/>
      <c r="H71" s="129">
        <f t="shared" si="13"/>
        <v>0</v>
      </c>
      <c r="I71" s="128"/>
      <c r="J71" s="129">
        <f t="shared" si="14"/>
        <v>0</v>
      </c>
      <c r="K71" s="128"/>
      <c r="L71" s="129">
        <f t="shared" si="15"/>
        <v>0</v>
      </c>
      <c r="M71" s="128"/>
      <c r="N71" s="130">
        <f t="shared" si="16"/>
        <v>0</v>
      </c>
      <c r="P71" s="131" t="str">
        <f t="shared" si="0"/>
        <v>- Language</v>
      </c>
    </row>
    <row r="72" spans="1:16" ht="14.5">
      <c r="A72" s="152" t="s">
        <v>239</v>
      </c>
      <c r="B72" s="429" t="s">
        <v>201</v>
      </c>
      <c r="C72" s="430"/>
      <c r="D72" s="153">
        <v>0</v>
      </c>
      <c r="E72" s="128"/>
      <c r="F72" s="129">
        <f t="shared" si="13"/>
        <v>0</v>
      </c>
      <c r="G72" s="128"/>
      <c r="H72" s="129">
        <f t="shared" si="13"/>
        <v>0</v>
      </c>
      <c r="I72" s="128">
        <v>0</v>
      </c>
      <c r="J72" s="129">
        <f t="shared" si="14"/>
        <v>0</v>
      </c>
      <c r="K72" s="128"/>
      <c r="L72" s="129">
        <f t="shared" si="15"/>
        <v>0</v>
      </c>
      <c r="M72" s="128"/>
      <c r="N72" s="130">
        <f t="shared" si="16"/>
        <v>0</v>
      </c>
      <c r="P72" s="131" t="str">
        <f t="shared" si="0"/>
        <v>- General professional experience</v>
      </c>
    </row>
    <row r="73" spans="1:16" ht="10">
      <c r="A73" s="152" t="s">
        <v>240</v>
      </c>
      <c r="B73" s="429" t="s">
        <v>203</v>
      </c>
      <c r="C73" s="430"/>
      <c r="D73" s="127">
        <v>0</v>
      </c>
      <c r="E73" s="128"/>
      <c r="F73" s="129">
        <f t="shared" si="13"/>
        <v>0</v>
      </c>
      <c r="G73" s="128"/>
      <c r="H73" s="129">
        <f t="shared" si="13"/>
        <v>0</v>
      </c>
      <c r="I73" s="128">
        <v>0</v>
      </c>
      <c r="J73" s="129">
        <f t="shared" si="14"/>
        <v>0</v>
      </c>
      <c r="K73" s="128"/>
      <c r="L73" s="129">
        <f t="shared" si="15"/>
        <v>0</v>
      </c>
      <c r="M73" s="128"/>
      <c r="N73" s="130">
        <f t="shared" si="16"/>
        <v>0</v>
      </c>
      <c r="P73" s="131" t="str">
        <f t="shared" si="0"/>
        <v>- Specific professional experience</v>
      </c>
    </row>
    <row r="74" spans="1:16" ht="11.25" customHeight="1">
      <c r="A74" s="152" t="s">
        <v>241</v>
      </c>
      <c r="B74" s="437" t="s">
        <v>205</v>
      </c>
      <c r="C74" s="438"/>
      <c r="D74" s="127">
        <v>0</v>
      </c>
      <c r="E74" s="128"/>
      <c r="F74" s="129">
        <f t="shared" si="13"/>
        <v>0</v>
      </c>
      <c r="G74" s="128"/>
      <c r="H74" s="129">
        <f t="shared" si="13"/>
        <v>0</v>
      </c>
      <c r="I74" s="128"/>
      <c r="J74" s="129">
        <f t="shared" si="14"/>
        <v>0</v>
      </c>
      <c r="K74" s="128"/>
      <c r="L74" s="129">
        <f t="shared" si="15"/>
        <v>0</v>
      </c>
      <c r="M74" s="128"/>
      <c r="N74" s="130">
        <f t="shared" si="16"/>
        <v>0</v>
      </c>
      <c r="P74" s="131" t="str">
        <f t="shared" si="0"/>
        <v>- Leadership/management experience</v>
      </c>
    </row>
    <row r="75" spans="1:16" ht="10">
      <c r="A75" s="152" t="s">
        <v>242</v>
      </c>
      <c r="B75" s="429" t="s">
        <v>207</v>
      </c>
      <c r="C75" s="430"/>
      <c r="D75" s="127">
        <v>0</v>
      </c>
      <c r="E75" s="128"/>
      <c r="F75" s="129">
        <f t="shared" si="13"/>
        <v>0</v>
      </c>
      <c r="G75" s="128"/>
      <c r="H75" s="129">
        <f t="shared" si="13"/>
        <v>0</v>
      </c>
      <c r="I75" s="128"/>
      <c r="J75" s="129">
        <f t="shared" si="14"/>
        <v>0</v>
      </c>
      <c r="K75" s="128"/>
      <c r="L75" s="129">
        <f t="shared" si="15"/>
        <v>0</v>
      </c>
      <c r="M75" s="128"/>
      <c r="N75" s="130">
        <f t="shared" si="16"/>
        <v>0</v>
      </c>
      <c r="P75" s="131" t="str">
        <f t="shared" ref="P75:P115" si="17">IF(ISBLANK(B75),A75,B75)</f>
        <v>- Regional experience</v>
      </c>
    </row>
    <row r="76" spans="1:16" ht="10">
      <c r="A76" s="152" t="s">
        <v>243</v>
      </c>
      <c r="B76" s="439" t="s">
        <v>209</v>
      </c>
      <c r="C76" s="440"/>
      <c r="D76" s="127">
        <v>0</v>
      </c>
      <c r="E76" s="128"/>
      <c r="F76" s="129">
        <f t="shared" si="13"/>
        <v>0</v>
      </c>
      <c r="G76" s="128"/>
      <c r="H76" s="129">
        <f t="shared" si="13"/>
        <v>0</v>
      </c>
      <c r="I76" s="128"/>
      <c r="J76" s="129">
        <f t="shared" si="14"/>
        <v>0</v>
      </c>
      <c r="K76" s="128"/>
      <c r="L76" s="129">
        <f t="shared" si="15"/>
        <v>0</v>
      </c>
      <c r="M76" s="128"/>
      <c r="N76" s="130">
        <f t="shared" si="16"/>
        <v>0</v>
      </c>
      <c r="P76" s="131" t="str">
        <f t="shared" si="17"/>
        <v>- Development cooperation experience</v>
      </c>
    </row>
    <row r="77" spans="1:16" ht="14.5">
      <c r="A77" s="152" t="s">
        <v>244</v>
      </c>
      <c r="B77" s="431" t="s">
        <v>211</v>
      </c>
      <c r="C77" s="432"/>
      <c r="D77" s="153">
        <v>0</v>
      </c>
      <c r="E77" s="154"/>
      <c r="F77" s="135">
        <f>$D77*E77*100</f>
        <v>0</v>
      </c>
      <c r="G77" s="154"/>
      <c r="H77" s="135">
        <f>$D77*G77*100</f>
        <v>0</v>
      </c>
      <c r="I77" s="154"/>
      <c r="J77" s="135">
        <f>$D77*I77*100</f>
        <v>0</v>
      </c>
      <c r="K77" s="154"/>
      <c r="L77" s="135">
        <f>$D77*K77*100</f>
        <v>0</v>
      </c>
      <c r="M77" s="154"/>
      <c r="N77" s="136">
        <f>$D77*M77*100</f>
        <v>0</v>
      </c>
      <c r="P77" s="131" t="str">
        <f t="shared" si="17"/>
        <v>- Other</v>
      </c>
    </row>
    <row r="78" spans="1:16" ht="11.25" customHeight="1" outlineLevel="1">
      <c r="A78" s="425" t="s">
        <v>245</v>
      </c>
      <c r="B78" s="425"/>
      <c r="C78" s="426"/>
      <c r="D78" s="137">
        <f>SUM(D70:D77)</f>
        <v>0</v>
      </c>
      <c r="E78" s="138"/>
      <c r="F78" s="139">
        <f>SUM(F70:F77)</f>
        <v>0</v>
      </c>
      <c r="G78" s="138"/>
      <c r="H78" s="139">
        <f>SUM(H70:H77)</f>
        <v>0</v>
      </c>
      <c r="I78" s="138"/>
      <c r="J78" s="139">
        <f>SUM(J70:J77)</f>
        <v>0</v>
      </c>
      <c r="K78" s="138"/>
      <c r="L78" s="139">
        <f>SUM(L70:L77)</f>
        <v>0</v>
      </c>
      <c r="M78" s="138"/>
      <c r="N78" s="140">
        <f>SUM(N70:N77)</f>
        <v>0</v>
      </c>
      <c r="P78" s="119" t="str">
        <f t="shared" si="17"/>
        <v>Interim total 2.4</v>
      </c>
    </row>
    <row r="79" spans="1:16" ht="11.25" customHeight="1">
      <c r="A79" s="120" t="s">
        <v>246</v>
      </c>
      <c r="B79" s="433" t="s">
        <v>247</v>
      </c>
      <c r="C79" s="434"/>
      <c r="D79" s="150"/>
      <c r="E79" s="151"/>
      <c r="F79" s="141"/>
      <c r="G79" s="151"/>
      <c r="H79" s="141"/>
      <c r="I79" s="151"/>
      <c r="J79" s="141"/>
      <c r="K79" s="151"/>
      <c r="L79" s="141"/>
      <c r="M79" s="151"/>
      <c r="N79" s="142"/>
      <c r="P79" s="119" t="str">
        <f t="shared" si="17"/>
        <v>Expert 4 (in accordance with ToR provisions/criteria)</v>
      </c>
    </row>
    <row r="80" spans="1:16" ht="10">
      <c r="A80" s="152" t="s">
        <v>248</v>
      </c>
      <c r="B80" s="437" t="s">
        <v>197</v>
      </c>
      <c r="C80" s="438"/>
      <c r="D80" s="127">
        <v>0</v>
      </c>
      <c r="E80" s="128"/>
      <c r="F80" s="129">
        <f t="shared" ref="F80:H86" si="18">$D80*E80*100</f>
        <v>0</v>
      </c>
      <c r="G80" s="128"/>
      <c r="H80" s="129">
        <f t="shared" si="18"/>
        <v>0</v>
      </c>
      <c r="I80" s="128"/>
      <c r="J80" s="129">
        <f t="shared" ref="J80:J86" si="19">$D80*I80*100</f>
        <v>0</v>
      </c>
      <c r="K80" s="128"/>
      <c r="L80" s="129">
        <f t="shared" ref="L80:L86" si="20">$D80*K80*100</f>
        <v>0</v>
      </c>
      <c r="M80" s="128"/>
      <c r="N80" s="130">
        <f t="shared" ref="N80:N86" si="21">$D80*M80*100</f>
        <v>0</v>
      </c>
      <c r="P80" s="131" t="str">
        <f t="shared" si="17"/>
        <v>- Qualifications</v>
      </c>
    </row>
    <row r="81" spans="1:16" ht="10">
      <c r="A81" s="152" t="s">
        <v>249</v>
      </c>
      <c r="B81" s="437" t="s">
        <v>199</v>
      </c>
      <c r="C81" s="438"/>
      <c r="D81" s="127">
        <v>0</v>
      </c>
      <c r="E81" s="128"/>
      <c r="F81" s="129">
        <f t="shared" si="18"/>
        <v>0</v>
      </c>
      <c r="G81" s="128"/>
      <c r="H81" s="129">
        <f t="shared" si="18"/>
        <v>0</v>
      </c>
      <c r="I81" s="128"/>
      <c r="J81" s="129">
        <f t="shared" si="19"/>
        <v>0</v>
      </c>
      <c r="K81" s="128"/>
      <c r="L81" s="129">
        <f t="shared" si="20"/>
        <v>0</v>
      </c>
      <c r="M81" s="128"/>
      <c r="N81" s="130">
        <f t="shared" si="21"/>
        <v>0</v>
      </c>
      <c r="P81" s="131" t="str">
        <f t="shared" si="17"/>
        <v>- Language</v>
      </c>
    </row>
    <row r="82" spans="1:16" ht="14.5">
      <c r="A82" s="152" t="s">
        <v>250</v>
      </c>
      <c r="B82" s="429" t="s">
        <v>201</v>
      </c>
      <c r="C82" s="430"/>
      <c r="D82" s="153">
        <v>0</v>
      </c>
      <c r="E82" s="128"/>
      <c r="F82" s="129">
        <f t="shared" si="18"/>
        <v>0</v>
      </c>
      <c r="G82" s="128"/>
      <c r="H82" s="129">
        <f t="shared" si="18"/>
        <v>0</v>
      </c>
      <c r="I82" s="128"/>
      <c r="J82" s="129">
        <f t="shared" si="19"/>
        <v>0</v>
      </c>
      <c r="K82" s="128"/>
      <c r="L82" s="129">
        <f t="shared" si="20"/>
        <v>0</v>
      </c>
      <c r="M82" s="128"/>
      <c r="N82" s="130">
        <f t="shared" si="21"/>
        <v>0</v>
      </c>
      <c r="P82" s="131" t="str">
        <f t="shared" si="17"/>
        <v>- General professional experience</v>
      </c>
    </row>
    <row r="83" spans="1:16" ht="10">
      <c r="A83" s="152" t="s">
        <v>251</v>
      </c>
      <c r="B83" s="429" t="s">
        <v>203</v>
      </c>
      <c r="C83" s="430"/>
      <c r="D83" s="127">
        <v>0</v>
      </c>
      <c r="E83" s="128"/>
      <c r="F83" s="129">
        <f t="shared" si="18"/>
        <v>0</v>
      </c>
      <c r="G83" s="128"/>
      <c r="H83" s="129">
        <f t="shared" si="18"/>
        <v>0</v>
      </c>
      <c r="I83" s="128"/>
      <c r="J83" s="129">
        <f t="shared" si="19"/>
        <v>0</v>
      </c>
      <c r="K83" s="128"/>
      <c r="L83" s="129">
        <f t="shared" si="20"/>
        <v>0</v>
      </c>
      <c r="M83" s="128"/>
      <c r="N83" s="130">
        <f t="shared" si="21"/>
        <v>0</v>
      </c>
      <c r="P83" s="131" t="str">
        <f t="shared" si="17"/>
        <v>- Specific professional experience</v>
      </c>
    </row>
    <row r="84" spans="1:16" ht="11.25" customHeight="1">
      <c r="A84" s="152" t="s">
        <v>252</v>
      </c>
      <c r="B84" s="437" t="s">
        <v>205</v>
      </c>
      <c r="C84" s="438"/>
      <c r="D84" s="127">
        <v>0</v>
      </c>
      <c r="E84" s="128"/>
      <c r="F84" s="129">
        <f t="shared" si="18"/>
        <v>0</v>
      </c>
      <c r="G84" s="128"/>
      <c r="H84" s="129">
        <f t="shared" si="18"/>
        <v>0</v>
      </c>
      <c r="I84" s="128"/>
      <c r="J84" s="129">
        <f t="shared" si="19"/>
        <v>0</v>
      </c>
      <c r="K84" s="128"/>
      <c r="L84" s="129">
        <f t="shared" si="20"/>
        <v>0</v>
      </c>
      <c r="M84" s="128"/>
      <c r="N84" s="130">
        <f t="shared" si="21"/>
        <v>0</v>
      </c>
      <c r="P84" s="131" t="str">
        <f t="shared" si="17"/>
        <v>- Leadership/management experience</v>
      </c>
    </row>
    <row r="85" spans="1:16" ht="10">
      <c r="A85" s="152" t="s">
        <v>253</v>
      </c>
      <c r="B85" s="429" t="s">
        <v>207</v>
      </c>
      <c r="C85" s="430"/>
      <c r="D85" s="127">
        <v>0</v>
      </c>
      <c r="E85" s="128"/>
      <c r="F85" s="129">
        <f t="shared" si="18"/>
        <v>0</v>
      </c>
      <c r="G85" s="128"/>
      <c r="H85" s="129">
        <f t="shared" si="18"/>
        <v>0</v>
      </c>
      <c r="I85" s="128"/>
      <c r="J85" s="129">
        <f t="shared" si="19"/>
        <v>0</v>
      </c>
      <c r="K85" s="128"/>
      <c r="L85" s="129">
        <f t="shared" si="20"/>
        <v>0</v>
      </c>
      <c r="M85" s="128"/>
      <c r="N85" s="130">
        <f t="shared" si="21"/>
        <v>0</v>
      </c>
      <c r="P85" s="131" t="str">
        <f t="shared" si="17"/>
        <v>- Regional experience</v>
      </c>
    </row>
    <row r="86" spans="1:16" ht="10">
      <c r="A86" s="152" t="s">
        <v>254</v>
      </c>
      <c r="B86" s="439" t="s">
        <v>209</v>
      </c>
      <c r="C86" s="440"/>
      <c r="D86" s="127">
        <v>0</v>
      </c>
      <c r="E86" s="128"/>
      <c r="F86" s="129">
        <f t="shared" si="18"/>
        <v>0</v>
      </c>
      <c r="G86" s="128"/>
      <c r="H86" s="129">
        <f t="shared" si="18"/>
        <v>0</v>
      </c>
      <c r="I86" s="128"/>
      <c r="J86" s="129">
        <f t="shared" si="19"/>
        <v>0</v>
      </c>
      <c r="K86" s="128"/>
      <c r="L86" s="129">
        <f t="shared" si="20"/>
        <v>0</v>
      </c>
      <c r="M86" s="128"/>
      <c r="N86" s="130">
        <f t="shared" si="21"/>
        <v>0</v>
      </c>
      <c r="P86" s="131" t="str">
        <f t="shared" si="17"/>
        <v>- Development cooperation experience</v>
      </c>
    </row>
    <row r="87" spans="1:16" ht="14.5">
      <c r="A87" s="152" t="s">
        <v>255</v>
      </c>
      <c r="B87" s="431" t="s">
        <v>211</v>
      </c>
      <c r="C87" s="432"/>
      <c r="D87" s="153">
        <v>0</v>
      </c>
      <c r="E87" s="154"/>
      <c r="F87" s="135">
        <f>$D87*E87*100</f>
        <v>0</v>
      </c>
      <c r="G87" s="154"/>
      <c r="H87" s="135">
        <f>$D87*G87*100</f>
        <v>0</v>
      </c>
      <c r="I87" s="154"/>
      <c r="J87" s="135">
        <f>$D87*I87*100</f>
        <v>0</v>
      </c>
      <c r="K87" s="154"/>
      <c r="L87" s="135">
        <f>$D87*K87*100</f>
        <v>0</v>
      </c>
      <c r="M87" s="154"/>
      <c r="N87" s="136">
        <f>$D87*M87*100</f>
        <v>0</v>
      </c>
      <c r="P87" s="131" t="str">
        <f t="shared" si="17"/>
        <v>- Other</v>
      </c>
    </row>
    <row r="88" spans="1:16" ht="11.25" customHeight="1" outlineLevel="1">
      <c r="A88" s="425" t="s">
        <v>256</v>
      </c>
      <c r="B88" s="425"/>
      <c r="C88" s="426"/>
      <c r="D88" s="137">
        <f>SUM(D80:D87)</f>
        <v>0</v>
      </c>
      <c r="E88" s="138"/>
      <c r="F88" s="139">
        <f>SUM(F80:F87)</f>
        <v>0</v>
      </c>
      <c r="G88" s="138"/>
      <c r="H88" s="139">
        <f>SUM(H80:H87)</f>
        <v>0</v>
      </c>
      <c r="I88" s="138"/>
      <c r="J88" s="139">
        <f>SUM(J80:J87)</f>
        <v>0</v>
      </c>
      <c r="K88" s="138"/>
      <c r="L88" s="139">
        <f>SUM(L80:L87)</f>
        <v>0</v>
      </c>
      <c r="M88" s="138"/>
      <c r="N88" s="140">
        <f>SUM(N80:N87)</f>
        <v>0</v>
      </c>
      <c r="P88" s="119" t="str">
        <f t="shared" si="17"/>
        <v>Interim total 2.5</v>
      </c>
    </row>
    <row r="89" spans="1:16" ht="11.25" customHeight="1">
      <c r="A89" s="120" t="s">
        <v>257</v>
      </c>
      <c r="B89" s="433" t="s">
        <v>258</v>
      </c>
      <c r="C89" s="434"/>
      <c r="D89" s="150"/>
      <c r="E89" s="151"/>
      <c r="F89" s="141"/>
      <c r="G89" s="151"/>
      <c r="H89" s="141"/>
      <c r="I89" s="151"/>
      <c r="J89" s="141"/>
      <c r="K89" s="151"/>
      <c r="L89" s="141"/>
      <c r="M89" s="151"/>
      <c r="N89" s="142"/>
      <c r="P89" s="119" t="str">
        <f t="shared" si="17"/>
        <v>Short-term expert pool 1 (in accordance with ToR provisions/criteria)</v>
      </c>
    </row>
    <row r="90" spans="1:16" ht="10">
      <c r="A90" s="152" t="s">
        <v>259</v>
      </c>
      <c r="B90" s="437" t="s">
        <v>197</v>
      </c>
      <c r="C90" s="438"/>
      <c r="D90" s="127">
        <v>0</v>
      </c>
      <c r="E90" s="128"/>
      <c r="F90" s="129">
        <f t="shared" ref="F90:H95" si="22">$D90*E90*100</f>
        <v>0</v>
      </c>
      <c r="G90" s="128"/>
      <c r="H90" s="129">
        <f t="shared" si="22"/>
        <v>0</v>
      </c>
      <c r="I90" s="128"/>
      <c r="J90" s="129">
        <f t="shared" ref="J90:J95" si="23">$D90*I90*100</f>
        <v>0</v>
      </c>
      <c r="K90" s="128"/>
      <c r="L90" s="129">
        <f t="shared" ref="L90:L95" si="24">$D90*K90*100</f>
        <v>0</v>
      </c>
      <c r="M90" s="128"/>
      <c r="N90" s="130">
        <f t="shared" ref="N90:N95" si="25">$D90*M90*100</f>
        <v>0</v>
      </c>
      <c r="P90" s="131" t="str">
        <f t="shared" si="17"/>
        <v>- Qualifications</v>
      </c>
    </row>
    <row r="91" spans="1:16" ht="10">
      <c r="A91" s="152" t="s">
        <v>260</v>
      </c>
      <c r="B91" s="437" t="s">
        <v>199</v>
      </c>
      <c r="C91" s="438"/>
      <c r="D91" s="127">
        <v>0</v>
      </c>
      <c r="E91" s="128"/>
      <c r="F91" s="129">
        <f t="shared" si="22"/>
        <v>0</v>
      </c>
      <c r="G91" s="128"/>
      <c r="H91" s="129">
        <f t="shared" si="22"/>
        <v>0</v>
      </c>
      <c r="I91" s="128"/>
      <c r="J91" s="129">
        <f t="shared" si="23"/>
        <v>0</v>
      </c>
      <c r="K91" s="128"/>
      <c r="L91" s="129">
        <f t="shared" si="24"/>
        <v>0</v>
      </c>
      <c r="M91" s="128"/>
      <c r="N91" s="130">
        <f t="shared" si="25"/>
        <v>0</v>
      </c>
      <c r="P91" s="131" t="str">
        <f t="shared" si="17"/>
        <v>- Language</v>
      </c>
    </row>
    <row r="92" spans="1:16" ht="10">
      <c r="A92" s="152" t="s">
        <v>261</v>
      </c>
      <c r="B92" s="429" t="s">
        <v>201</v>
      </c>
      <c r="C92" s="430"/>
      <c r="D92" s="127">
        <v>0</v>
      </c>
      <c r="E92" s="128"/>
      <c r="F92" s="129">
        <f t="shared" si="22"/>
        <v>0</v>
      </c>
      <c r="G92" s="128"/>
      <c r="H92" s="129">
        <f t="shared" si="22"/>
        <v>0</v>
      </c>
      <c r="I92" s="128"/>
      <c r="J92" s="129">
        <f t="shared" si="23"/>
        <v>0</v>
      </c>
      <c r="K92" s="128"/>
      <c r="L92" s="129">
        <f t="shared" si="24"/>
        <v>0</v>
      </c>
      <c r="M92" s="128"/>
      <c r="N92" s="130">
        <f t="shared" si="25"/>
        <v>0</v>
      </c>
      <c r="P92" s="131" t="str">
        <f t="shared" si="17"/>
        <v>- General professional experience</v>
      </c>
    </row>
    <row r="93" spans="1:16" ht="10">
      <c r="A93" s="152" t="s">
        <v>262</v>
      </c>
      <c r="B93" s="429" t="s">
        <v>203</v>
      </c>
      <c r="C93" s="430"/>
      <c r="D93" s="127">
        <v>0</v>
      </c>
      <c r="E93" s="128"/>
      <c r="F93" s="129">
        <f t="shared" si="22"/>
        <v>0</v>
      </c>
      <c r="G93" s="128"/>
      <c r="H93" s="129">
        <f t="shared" si="22"/>
        <v>0</v>
      </c>
      <c r="I93" s="128"/>
      <c r="J93" s="129">
        <f t="shared" si="23"/>
        <v>0</v>
      </c>
      <c r="K93" s="128"/>
      <c r="L93" s="129">
        <f t="shared" si="24"/>
        <v>0</v>
      </c>
      <c r="M93" s="128"/>
      <c r="N93" s="130">
        <f t="shared" si="25"/>
        <v>0</v>
      </c>
      <c r="P93" s="131" t="str">
        <f t="shared" si="17"/>
        <v>- Specific professional experience</v>
      </c>
    </row>
    <row r="94" spans="1:16" ht="10">
      <c r="A94" s="152" t="s">
        <v>263</v>
      </c>
      <c r="B94" s="429" t="s">
        <v>207</v>
      </c>
      <c r="C94" s="430"/>
      <c r="D94" s="127">
        <v>0</v>
      </c>
      <c r="E94" s="128"/>
      <c r="F94" s="129">
        <f t="shared" si="22"/>
        <v>0</v>
      </c>
      <c r="G94" s="128"/>
      <c r="H94" s="129">
        <f t="shared" si="22"/>
        <v>0</v>
      </c>
      <c r="I94" s="128"/>
      <c r="J94" s="129">
        <f t="shared" si="23"/>
        <v>0</v>
      </c>
      <c r="K94" s="128"/>
      <c r="L94" s="129">
        <f t="shared" si="24"/>
        <v>0</v>
      </c>
      <c r="M94" s="128"/>
      <c r="N94" s="130">
        <f t="shared" si="25"/>
        <v>0</v>
      </c>
      <c r="P94" s="131" t="str">
        <f t="shared" si="17"/>
        <v>- Regional experience</v>
      </c>
    </row>
    <row r="95" spans="1:16" ht="10">
      <c r="A95" s="152" t="s">
        <v>264</v>
      </c>
      <c r="B95" s="429" t="s">
        <v>209</v>
      </c>
      <c r="C95" s="430"/>
      <c r="D95" s="127">
        <v>0</v>
      </c>
      <c r="E95" s="128"/>
      <c r="F95" s="129">
        <f t="shared" si="22"/>
        <v>0</v>
      </c>
      <c r="G95" s="128"/>
      <c r="H95" s="129">
        <f t="shared" si="22"/>
        <v>0</v>
      </c>
      <c r="I95" s="128"/>
      <c r="J95" s="129">
        <f t="shared" si="23"/>
        <v>0</v>
      </c>
      <c r="K95" s="128"/>
      <c r="L95" s="129">
        <f t="shared" si="24"/>
        <v>0</v>
      </c>
      <c r="M95" s="128"/>
      <c r="N95" s="130">
        <f t="shared" si="25"/>
        <v>0</v>
      </c>
      <c r="P95" s="131" t="str">
        <f t="shared" si="17"/>
        <v>- Development cooperation experience</v>
      </c>
    </row>
    <row r="96" spans="1:16" ht="10">
      <c r="A96" s="152" t="s">
        <v>265</v>
      </c>
      <c r="B96" s="431" t="s">
        <v>211</v>
      </c>
      <c r="C96" s="432"/>
      <c r="D96" s="127">
        <v>0</v>
      </c>
      <c r="E96" s="154"/>
      <c r="F96" s="135">
        <f>$D96*E96*100</f>
        <v>0</v>
      </c>
      <c r="G96" s="154"/>
      <c r="H96" s="135">
        <f>$D96*G96*100</f>
        <v>0</v>
      </c>
      <c r="I96" s="154"/>
      <c r="J96" s="135">
        <f>$D96*I96*100</f>
        <v>0</v>
      </c>
      <c r="K96" s="154"/>
      <c r="L96" s="135">
        <f>$D96*K96*100</f>
        <v>0</v>
      </c>
      <c r="M96" s="154"/>
      <c r="N96" s="136">
        <f>$D96*M96*100</f>
        <v>0</v>
      </c>
      <c r="P96" s="131" t="str">
        <f t="shared" si="17"/>
        <v>- Other</v>
      </c>
    </row>
    <row r="97" spans="1:16" ht="11.25" customHeight="1" outlineLevel="1">
      <c r="A97" s="425" t="s">
        <v>266</v>
      </c>
      <c r="B97" s="425"/>
      <c r="C97" s="426"/>
      <c r="D97" s="137">
        <f>SUM(D90:D96)</f>
        <v>0</v>
      </c>
      <c r="E97" s="138"/>
      <c r="F97" s="139">
        <f>SUM(F90:F96)</f>
        <v>0</v>
      </c>
      <c r="G97" s="138"/>
      <c r="H97" s="139">
        <f>SUM(H90:H96)</f>
        <v>0</v>
      </c>
      <c r="I97" s="138"/>
      <c r="J97" s="139">
        <f>SUM(J90:J96)</f>
        <v>0</v>
      </c>
      <c r="K97" s="138"/>
      <c r="L97" s="139">
        <f>SUM(L90:L96)</f>
        <v>0</v>
      </c>
      <c r="M97" s="138"/>
      <c r="N97" s="140">
        <f>SUM(N90:N96)</f>
        <v>0</v>
      </c>
      <c r="P97" s="119" t="str">
        <f t="shared" si="17"/>
        <v>Interim total 2.6</v>
      </c>
    </row>
    <row r="98" spans="1:16" ht="11.25" customHeight="1">
      <c r="A98" s="120" t="s">
        <v>267</v>
      </c>
      <c r="B98" s="433" t="s">
        <v>268</v>
      </c>
      <c r="C98" s="434"/>
      <c r="D98" s="150"/>
      <c r="E98" s="151"/>
      <c r="F98" s="141"/>
      <c r="G98" s="151"/>
      <c r="H98" s="141"/>
      <c r="I98" s="151"/>
      <c r="J98" s="141"/>
      <c r="K98" s="151"/>
      <c r="L98" s="141"/>
      <c r="M98" s="151"/>
      <c r="N98" s="142"/>
      <c r="P98" s="119" t="str">
        <f t="shared" si="17"/>
        <v>Short-term expert pool 2 (in accordance with ToR provisions/criteria)</v>
      </c>
    </row>
    <row r="99" spans="1:16" ht="10">
      <c r="A99" s="152" t="s">
        <v>269</v>
      </c>
      <c r="B99" s="437" t="s">
        <v>197</v>
      </c>
      <c r="C99" s="438"/>
      <c r="D99" s="127">
        <v>0</v>
      </c>
      <c r="E99" s="128"/>
      <c r="F99" s="129">
        <f t="shared" ref="F99:H104" si="26">$D99*E99*100</f>
        <v>0</v>
      </c>
      <c r="G99" s="128"/>
      <c r="H99" s="129">
        <f t="shared" si="26"/>
        <v>0</v>
      </c>
      <c r="I99" s="128"/>
      <c r="J99" s="129">
        <f t="shared" ref="J99:J104" si="27">$D99*I99*100</f>
        <v>0</v>
      </c>
      <c r="K99" s="128"/>
      <c r="L99" s="129">
        <f t="shared" ref="L99:L104" si="28">$D99*K99*100</f>
        <v>0</v>
      </c>
      <c r="M99" s="128"/>
      <c r="N99" s="130">
        <f t="shared" ref="N99:N104" si="29">$D99*M99*100</f>
        <v>0</v>
      </c>
      <c r="P99" s="131" t="str">
        <f t="shared" si="17"/>
        <v>- Qualifications</v>
      </c>
    </row>
    <row r="100" spans="1:16" ht="10">
      <c r="A100" s="152" t="s">
        <v>270</v>
      </c>
      <c r="B100" s="437" t="s">
        <v>199</v>
      </c>
      <c r="C100" s="438"/>
      <c r="D100" s="127">
        <v>0</v>
      </c>
      <c r="E100" s="128"/>
      <c r="F100" s="129">
        <f t="shared" si="26"/>
        <v>0</v>
      </c>
      <c r="G100" s="128"/>
      <c r="H100" s="129">
        <f t="shared" si="26"/>
        <v>0</v>
      </c>
      <c r="I100" s="128"/>
      <c r="J100" s="129">
        <f t="shared" si="27"/>
        <v>0</v>
      </c>
      <c r="K100" s="128"/>
      <c r="L100" s="129">
        <f t="shared" si="28"/>
        <v>0</v>
      </c>
      <c r="M100" s="128"/>
      <c r="N100" s="130">
        <f t="shared" si="29"/>
        <v>0</v>
      </c>
      <c r="P100" s="131" t="str">
        <f t="shared" si="17"/>
        <v>- Language</v>
      </c>
    </row>
    <row r="101" spans="1:16" ht="10">
      <c r="A101" s="126" t="s">
        <v>271</v>
      </c>
      <c r="B101" s="429" t="s">
        <v>201</v>
      </c>
      <c r="C101" s="430"/>
      <c r="D101" s="127">
        <v>0</v>
      </c>
      <c r="E101" s="128"/>
      <c r="F101" s="129">
        <f t="shared" si="26"/>
        <v>0</v>
      </c>
      <c r="G101" s="128"/>
      <c r="H101" s="129">
        <f t="shared" si="26"/>
        <v>0</v>
      </c>
      <c r="I101" s="128"/>
      <c r="J101" s="129">
        <f t="shared" si="27"/>
        <v>0</v>
      </c>
      <c r="K101" s="128"/>
      <c r="L101" s="129">
        <f t="shared" si="28"/>
        <v>0</v>
      </c>
      <c r="M101" s="128"/>
      <c r="N101" s="130">
        <f t="shared" si="29"/>
        <v>0</v>
      </c>
      <c r="P101" s="131" t="str">
        <f t="shared" si="17"/>
        <v>- General professional experience</v>
      </c>
    </row>
    <row r="102" spans="1:16" ht="10">
      <c r="A102" s="152" t="s">
        <v>272</v>
      </c>
      <c r="B102" s="429" t="s">
        <v>203</v>
      </c>
      <c r="C102" s="430"/>
      <c r="D102" s="127">
        <v>0</v>
      </c>
      <c r="E102" s="128"/>
      <c r="F102" s="129">
        <f t="shared" si="26"/>
        <v>0</v>
      </c>
      <c r="G102" s="128"/>
      <c r="H102" s="129">
        <f t="shared" si="26"/>
        <v>0</v>
      </c>
      <c r="I102" s="128"/>
      <c r="J102" s="129">
        <f t="shared" si="27"/>
        <v>0</v>
      </c>
      <c r="K102" s="128"/>
      <c r="L102" s="129">
        <f t="shared" si="28"/>
        <v>0</v>
      </c>
      <c r="M102" s="128"/>
      <c r="N102" s="130">
        <f t="shared" si="29"/>
        <v>0</v>
      </c>
      <c r="P102" s="131" t="str">
        <f t="shared" si="17"/>
        <v>- Specific professional experience</v>
      </c>
    </row>
    <row r="103" spans="1:16" ht="10">
      <c r="A103" s="152" t="s">
        <v>273</v>
      </c>
      <c r="B103" s="429" t="s">
        <v>207</v>
      </c>
      <c r="C103" s="430"/>
      <c r="D103" s="127">
        <v>0</v>
      </c>
      <c r="E103" s="128"/>
      <c r="F103" s="129">
        <f t="shared" si="26"/>
        <v>0</v>
      </c>
      <c r="G103" s="128"/>
      <c r="H103" s="129">
        <f t="shared" si="26"/>
        <v>0</v>
      </c>
      <c r="I103" s="128"/>
      <c r="J103" s="129">
        <f t="shared" si="27"/>
        <v>0</v>
      </c>
      <c r="K103" s="128"/>
      <c r="L103" s="129">
        <f t="shared" si="28"/>
        <v>0</v>
      </c>
      <c r="M103" s="128"/>
      <c r="N103" s="130">
        <f t="shared" si="29"/>
        <v>0</v>
      </c>
      <c r="P103" s="131" t="str">
        <f t="shared" si="17"/>
        <v>- Regional experience</v>
      </c>
    </row>
    <row r="104" spans="1:16" ht="10">
      <c r="A104" s="152" t="s">
        <v>274</v>
      </c>
      <c r="B104" s="429" t="s">
        <v>209</v>
      </c>
      <c r="C104" s="430"/>
      <c r="D104" s="127">
        <v>0</v>
      </c>
      <c r="E104" s="128"/>
      <c r="F104" s="129">
        <f t="shared" si="26"/>
        <v>0</v>
      </c>
      <c r="G104" s="128"/>
      <c r="H104" s="129">
        <f t="shared" si="26"/>
        <v>0</v>
      </c>
      <c r="I104" s="128"/>
      <c r="J104" s="129">
        <f t="shared" si="27"/>
        <v>0</v>
      </c>
      <c r="K104" s="128"/>
      <c r="L104" s="129">
        <f t="shared" si="28"/>
        <v>0</v>
      </c>
      <c r="M104" s="128"/>
      <c r="N104" s="130">
        <f t="shared" si="29"/>
        <v>0</v>
      </c>
      <c r="P104" s="131" t="str">
        <f t="shared" si="17"/>
        <v>- Development cooperation experience</v>
      </c>
    </row>
    <row r="105" spans="1:16" ht="10">
      <c r="A105" s="152" t="s">
        <v>275</v>
      </c>
      <c r="B105" s="431" t="s">
        <v>211</v>
      </c>
      <c r="C105" s="432"/>
      <c r="D105" s="127">
        <v>0</v>
      </c>
      <c r="E105" s="154"/>
      <c r="F105" s="135">
        <f>$D105*E105*100</f>
        <v>0</v>
      </c>
      <c r="G105" s="154"/>
      <c r="H105" s="135">
        <f>$D105*G105*100</f>
        <v>0</v>
      </c>
      <c r="I105" s="154"/>
      <c r="J105" s="135">
        <f>$D105*I105*100</f>
        <v>0</v>
      </c>
      <c r="K105" s="154"/>
      <c r="L105" s="135">
        <f>$D105*K105*100</f>
        <v>0</v>
      </c>
      <c r="M105" s="154"/>
      <c r="N105" s="136">
        <f>$D105*M105*100</f>
        <v>0</v>
      </c>
      <c r="P105" s="131" t="str">
        <f t="shared" si="17"/>
        <v>- Other</v>
      </c>
    </row>
    <row r="106" spans="1:16" ht="11.25" customHeight="1" outlineLevel="1">
      <c r="A106" s="425" t="s">
        <v>276</v>
      </c>
      <c r="B106" s="425"/>
      <c r="C106" s="426"/>
      <c r="D106" s="137">
        <f>SUM(D99:D105)</f>
        <v>0</v>
      </c>
      <c r="E106" s="138"/>
      <c r="F106" s="139">
        <f>SUM(F99:F105)</f>
        <v>0</v>
      </c>
      <c r="G106" s="138"/>
      <c r="H106" s="139">
        <f>SUM(H99:H105)</f>
        <v>0</v>
      </c>
      <c r="I106" s="138"/>
      <c r="J106" s="139">
        <f>SUM(J99:J105)</f>
        <v>0</v>
      </c>
      <c r="K106" s="138"/>
      <c r="L106" s="139">
        <f>SUM(L99:L105)</f>
        <v>0</v>
      </c>
      <c r="M106" s="138"/>
      <c r="N106" s="140">
        <f>SUM(N99:N105)</f>
        <v>0</v>
      </c>
      <c r="P106" s="119" t="str">
        <f t="shared" si="17"/>
        <v>Interim total 2.7</v>
      </c>
    </row>
    <row r="107" spans="1:16" ht="22.5" customHeight="1">
      <c r="A107" s="120" t="s">
        <v>277</v>
      </c>
      <c r="B107" s="433" t="s">
        <v>278</v>
      </c>
      <c r="C107" s="434"/>
      <c r="D107" s="150"/>
      <c r="E107" s="151"/>
      <c r="F107" s="141"/>
      <c r="G107" s="151"/>
      <c r="H107" s="141"/>
      <c r="I107" s="151"/>
      <c r="J107" s="141"/>
      <c r="K107" s="151"/>
      <c r="L107" s="141"/>
      <c r="M107" s="151"/>
      <c r="N107" s="142"/>
      <c r="P107" s="119" t="str">
        <f t="shared" si="17"/>
        <v>Assessment of proposed personnel for non-specified positions (provided permissible under ToRs)</v>
      </c>
    </row>
    <row r="108" spans="1:16" ht="33.75" customHeight="1">
      <c r="A108" s="126" t="s">
        <v>279</v>
      </c>
      <c r="B108" s="435" t="s">
        <v>280</v>
      </c>
      <c r="C108" s="436"/>
      <c r="D108" s="127">
        <v>0</v>
      </c>
      <c r="E108" s="128"/>
      <c r="F108" s="129">
        <f t="shared" ref="F108:H109" si="30">$D108*E108*100</f>
        <v>0</v>
      </c>
      <c r="G108" s="128"/>
      <c r="H108" s="129">
        <f t="shared" si="30"/>
        <v>0</v>
      </c>
      <c r="I108" s="128"/>
      <c r="J108" s="129">
        <f t="shared" ref="J108:J109" si="31">$D108*I108*100</f>
        <v>0</v>
      </c>
      <c r="K108" s="128"/>
      <c r="L108" s="129">
        <f t="shared" ref="L108:L109" si="32">$D108*K108*100</f>
        <v>0</v>
      </c>
      <c r="M108" s="128"/>
      <c r="N108" s="130">
        <f t="shared" ref="N108:N109" si="33">$D108*M108*100</f>
        <v>0</v>
      </c>
      <c r="P108" s="131" t="str">
        <f t="shared" si="17"/>
        <v>Composition and sufficient assignment duration of the team in order to perform the tasks specified in the schedule and personnel assignment plan</v>
      </c>
    </row>
    <row r="109" spans="1:16" ht="33.75" customHeight="1">
      <c r="A109" s="152" t="s">
        <v>281</v>
      </c>
      <c r="B109" s="421" t="s">
        <v>282</v>
      </c>
      <c r="C109" s="422"/>
      <c r="D109" s="127">
        <v>0</v>
      </c>
      <c r="E109" s="128"/>
      <c r="F109" s="129">
        <f t="shared" si="30"/>
        <v>0</v>
      </c>
      <c r="G109" s="128"/>
      <c r="H109" s="129">
        <f t="shared" si="30"/>
        <v>0</v>
      </c>
      <c r="I109" s="128"/>
      <c r="J109" s="129">
        <f t="shared" si="31"/>
        <v>0</v>
      </c>
      <c r="K109" s="128"/>
      <c r="L109" s="129">
        <f t="shared" si="32"/>
        <v>0</v>
      </c>
      <c r="M109" s="128"/>
      <c r="N109" s="130">
        <f t="shared" si="33"/>
        <v>0</v>
      </c>
      <c r="P109" s="131" t="str">
        <f t="shared" si="17"/>
        <v>Qualifications and sufficient assignment duration of the team (professional experience and other specific experience) in order to process theme 1</v>
      </c>
    </row>
    <row r="110" spans="1:16" ht="33.75" customHeight="1">
      <c r="A110" s="126" t="s">
        <v>283</v>
      </c>
      <c r="B110" s="423" t="s">
        <v>284</v>
      </c>
      <c r="C110" s="424"/>
      <c r="D110" s="127">
        <v>0</v>
      </c>
      <c r="E110" s="154"/>
      <c r="F110" s="135">
        <f>$D110*E110*100</f>
        <v>0</v>
      </c>
      <c r="G110" s="154"/>
      <c r="H110" s="135">
        <f>$D110*G110*100</f>
        <v>0</v>
      </c>
      <c r="I110" s="154"/>
      <c r="J110" s="135">
        <f>$D110*I110*100</f>
        <v>0</v>
      </c>
      <c r="K110" s="154"/>
      <c r="L110" s="135">
        <f>$D110*K110*100</f>
        <v>0</v>
      </c>
      <c r="M110" s="154"/>
      <c r="N110" s="136">
        <f>$D110*M110*100</f>
        <v>0</v>
      </c>
      <c r="P110" s="131" t="str">
        <f t="shared" si="17"/>
        <v>Qualifications and sufficient assignment duration of the team (professional experience and other specific experience) in order to process theme 2</v>
      </c>
    </row>
    <row r="111" spans="1:16" ht="11.25" customHeight="1" outlineLevel="1">
      <c r="A111" s="425" t="s">
        <v>285</v>
      </c>
      <c r="B111" s="425"/>
      <c r="C111" s="426"/>
      <c r="D111" s="137">
        <f>SUM(D108:D110)</f>
        <v>0</v>
      </c>
      <c r="E111" s="138"/>
      <c r="F111" s="139">
        <f>SUM(F108:F110)</f>
        <v>0</v>
      </c>
      <c r="G111" s="138"/>
      <c r="H111" s="139">
        <f>SUM(H108:H110)</f>
        <v>0</v>
      </c>
      <c r="I111" s="138"/>
      <c r="J111" s="139">
        <f>SUM(J108:J110)</f>
        <v>0</v>
      </c>
      <c r="K111" s="138"/>
      <c r="L111" s="139">
        <f>SUM(L108:L110)</f>
        <v>0</v>
      </c>
      <c r="M111" s="138"/>
      <c r="N111" s="140">
        <f>SUM(N108:N110)</f>
        <v>0</v>
      </c>
      <c r="P111" s="119" t="str">
        <f t="shared" si="17"/>
        <v>Interim total 2.8</v>
      </c>
    </row>
    <row r="112" spans="1:16" ht="11.25" customHeight="1">
      <c r="A112" s="427" t="s">
        <v>286</v>
      </c>
      <c r="B112" s="427"/>
      <c r="C112" s="428"/>
      <c r="D112" s="146">
        <f>SUM(D48,D58,D68,D78,D88,D97,D106,D111)</f>
        <v>0.60000000000000009</v>
      </c>
      <c r="E112" s="147"/>
      <c r="F112" s="148">
        <f>SUM(F48,F58,F68,F78,F88,F97,F106,F111)</f>
        <v>0</v>
      </c>
      <c r="G112" s="147"/>
      <c r="H112" s="148">
        <f>SUM(H48,H58,H68,H78,H88,H97,H106,H111)</f>
        <v>0</v>
      </c>
      <c r="I112" s="147"/>
      <c r="J112" s="148">
        <f>SUM(J48,J58,J68,J78,J88,J97,J106,J111)</f>
        <v>0</v>
      </c>
      <c r="K112" s="147"/>
      <c r="L112" s="148">
        <f>SUM(L48,L58,L68,L78,L88,L97,L106,L111)</f>
        <v>0</v>
      </c>
      <c r="M112" s="147"/>
      <c r="N112" s="149">
        <f>SUM(N48,N58,N68,N78,N88,N97,N106,N111)</f>
        <v>0</v>
      </c>
      <c r="P112" s="119" t="str">
        <f t="shared" si="17"/>
        <v>Total 2</v>
      </c>
    </row>
    <row r="113" spans="1:16" ht="12.75" customHeight="1">
      <c r="A113" s="415" t="s">
        <v>287</v>
      </c>
      <c r="B113" s="415"/>
      <c r="C113" s="416"/>
      <c r="D113" s="155">
        <f>D37+D112</f>
        <v>1</v>
      </c>
      <c r="E113" s="156"/>
      <c r="F113" s="157">
        <f>F37+F112</f>
        <v>0</v>
      </c>
      <c r="G113" s="156"/>
      <c r="H113" s="157">
        <f>H37+H112</f>
        <v>0</v>
      </c>
      <c r="I113" s="156"/>
      <c r="J113" s="157">
        <f>J37+J112</f>
        <v>0</v>
      </c>
      <c r="K113" s="156"/>
      <c r="L113" s="157">
        <f>L37+L112</f>
        <v>0</v>
      </c>
      <c r="M113" s="156"/>
      <c r="N113" s="158">
        <f>N37+N112</f>
        <v>0</v>
      </c>
      <c r="P113" s="119" t="str">
        <f t="shared" si="17"/>
        <v>Overall total 1 + 2</v>
      </c>
    </row>
    <row r="114" spans="1:16" ht="12.75" customHeight="1">
      <c r="A114" s="415" t="s">
        <v>288</v>
      </c>
      <c r="B114" s="415"/>
      <c r="C114" s="416"/>
      <c r="D114" s="159"/>
      <c r="E114" s="160"/>
      <c r="F114" s="161">
        <f>F113/1000</f>
        <v>0</v>
      </c>
      <c r="G114" s="160"/>
      <c r="H114" s="161">
        <f>H113/1000</f>
        <v>0</v>
      </c>
      <c r="I114" s="160"/>
      <c r="J114" s="161">
        <f>J113/1000</f>
        <v>0</v>
      </c>
      <c r="K114" s="160"/>
      <c r="L114" s="161">
        <f>L113/1000</f>
        <v>0</v>
      </c>
      <c r="M114" s="160"/>
      <c r="N114" s="162">
        <f>N113/1000</f>
        <v>0</v>
      </c>
      <c r="P114" s="119" t="str">
        <f t="shared" si="17"/>
        <v>Assessment in %</v>
      </c>
    </row>
    <row r="115" spans="1:16" ht="12.75" customHeight="1">
      <c r="A115" s="415" t="s">
        <v>289</v>
      </c>
      <c r="B115" s="415"/>
      <c r="C115" s="416"/>
      <c r="D115" s="163"/>
      <c r="E115" s="164"/>
      <c r="F115" s="165" t="e">
        <f>_xlfn.RANK.EQ(F114,Wertung)</f>
        <v>#REF!</v>
      </c>
      <c r="G115" s="164"/>
      <c r="H115" s="165" t="e">
        <f>_xlfn.RANK.EQ(H114,Wertung)</f>
        <v>#REF!</v>
      </c>
      <c r="I115" s="164"/>
      <c r="J115" s="165" t="e">
        <f>_xlfn.RANK.EQ(J114,Wertung)</f>
        <v>#REF!</v>
      </c>
      <c r="K115" s="164"/>
      <c r="L115" s="165" t="e">
        <f>_xlfn.RANK.EQ(L114,Wertung)</f>
        <v>#REF!</v>
      </c>
      <c r="M115" s="164"/>
      <c r="N115" s="166" t="e">
        <f>_xlfn.RANK.EQ(N114,Wertung)</f>
        <v>#REF!</v>
      </c>
      <c r="P115" s="119" t="str">
        <f t="shared" si="17"/>
        <v>Ranking</v>
      </c>
    </row>
    <row r="116" spans="1:16" ht="10">
      <c r="E116" s="95"/>
      <c r="G116" s="95"/>
      <c r="I116" s="95"/>
      <c r="K116" s="95"/>
      <c r="M116" s="94"/>
    </row>
    <row r="117" spans="1:16" ht="22.5" customHeight="1">
      <c r="A117" s="417" t="s">
        <v>290</v>
      </c>
      <c r="B117" s="417"/>
      <c r="C117" s="417"/>
      <c r="D117" s="417"/>
      <c r="E117" s="417"/>
      <c r="F117" s="417"/>
      <c r="G117" s="417"/>
      <c r="H117" s="417"/>
      <c r="I117" s="417"/>
      <c r="J117" s="417"/>
      <c r="K117" s="417"/>
      <c r="L117" s="417"/>
      <c r="M117" s="417"/>
      <c r="N117" s="417"/>
    </row>
    <row r="118" spans="1:16" ht="37.75" customHeight="1">
      <c r="A118" s="418"/>
      <c r="B118" s="418"/>
      <c r="C118" s="418"/>
      <c r="E118" s="95"/>
      <c r="G118" s="95"/>
      <c r="I118" s="419"/>
      <c r="J118" s="419"/>
      <c r="K118" s="419"/>
      <c r="L118" s="419"/>
      <c r="M118" s="419"/>
      <c r="N118" s="419"/>
    </row>
    <row r="119" spans="1:16" ht="12" customHeight="1">
      <c r="B119" s="169"/>
      <c r="E119" s="95"/>
      <c r="G119" s="95"/>
      <c r="I119" s="420" t="s">
        <v>291</v>
      </c>
      <c r="J119" s="420"/>
      <c r="K119" s="420"/>
      <c r="L119" s="420"/>
      <c r="M119" s="420"/>
      <c r="N119" s="420"/>
    </row>
  </sheetData>
  <sheetProtection sheet="1" selectLockedCells="1"/>
  <mergeCells count="135">
    <mergeCell ref="A1:J1"/>
    <mergeCell ref="L1:N1"/>
    <mergeCell ref="A2:B2"/>
    <mergeCell ref="C2:E2"/>
    <mergeCell ref="G2:H2"/>
    <mergeCell ref="M2:N2"/>
    <mergeCell ref="A3:B3"/>
    <mergeCell ref="C3:E3"/>
    <mergeCell ref="G3:K5"/>
    <mergeCell ref="M3:N3"/>
    <mergeCell ref="A4:B4"/>
    <mergeCell ref="C4:E4"/>
    <mergeCell ref="M4:N4"/>
    <mergeCell ref="A5:B5"/>
    <mergeCell ref="C5:E5"/>
    <mergeCell ref="M5:N5"/>
    <mergeCell ref="B7:C7"/>
    <mergeCell ref="B8:C8"/>
    <mergeCell ref="B9:C9"/>
    <mergeCell ref="B10:N10"/>
    <mergeCell ref="B11:C11"/>
    <mergeCell ref="B12:C12"/>
    <mergeCell ref="O5:O6"/>
    <mergeCell ref="E6:F6"/>
    <mergeCell ref="G6:H6"/>
    <mergeCell ref="I6:J6"/>
    <mergeCell ref="K6:L6"/>
    <mergeCell ref="M6:N6"/>
    <mergeCell ref="B19:C19"/>
    <mergeCell ref="B20:C20"/>
    <mergeCell ref="B21:C21"/>
    <mergeCell ref="A22:C22"/>
    <mergeCell ref="B23:C23"/>
    <mergeCell ref="B24:C24"/>
    <mergeCell ref="B13:C13"/>
    <mergeCell ref="A14:C14"/>
    <mergeCell ref="B15:C15"/>
    <mergeCell ref="B16:C16"/>
    <mergeCell ref="B17:C17"/>
    <mergeCell ref="A18:C18"/>
    <mergeCell ref="B31:C31"/>
    <mergeCell ref="B32:C32"/>
    <mergeCell ref="B33:C33"/>
    <mergeCell ref="B34:C34"/>
    <mergeCell ref="A35:C35"/>
    <mergeCell ref="B36:C36"/>
    <mergeCell ref="B25:C25"/>
    <mergeCell ref="A26:C26"/>
    <mergeCell ref="B27:C27"/>
    <mergeCell ref="B28:C28"/>
    <mergeCell ref="B29:C29"/>
    <mergeCell ref="A30:C30"/>
    <mergeCell ref="B43:C43"/>
    <mergeCell ref="B44:C44"/>
    <mergeCell ref="B45:C45"/>
    <mergeCell ref="B46:C46"/>
    <mergeCell ref="B47:C47"/>
    <mergeCell ref="A48:C48"/>
    <mergeCell ref="A37:C37"/>
    <mergeCell ref="B38:N38"/>
    <mergeCell ref="B39:C39"/>
    <mergeCell ref="B40:C40"/>
    <mergeCell ref="B41:C41"/>
    <mergeCell ref="B42:C42"/>
    <mergeCell ref="B55:C55"/>
    <mergeCell ref="B56:C56"/>
    <mergeCell ref="B57:C57"/>
    <mergeCell ref="A58:C58"/>
    <mergeCell ref="B59:C59"/>
    <mergeCell ref="B60:C60"/>
    <mergeCell ref="B49:C49"/>
    <mergeCell ref="B50:C50"/>
    <mergeCell ref="B51:C51"/>
    <mergeCell ref="B52:C52"/>
    <mergeCell ref="B53:C53"/>
    <mergeCell ref="B54:C54"/>
    <mergeCell ref="B67:C67"/>
    <mergeCell ref="A68:C68"/>
    <mergeCell ref="B69:C69"/>
    <mergeCell ref="B70:C70"/>
    <mergeCell ref="B71:C71"/>
    <mergeCell ref="B72:C72"/>
    <mergeCell ref="B61:C61"/>
    <mergeCell ref="B62:C62"/>
    <mergeCell ref="B63:C63"/>
    <mergeCell ref="B64:C64"/>
    <mergeCell ref="B65:C65"/>
    <mergeCell ref="B66:C66"/>
    <mergeCell ref="B79:C79"/>
    <mergeCell ref="B80:C80"/>
    <mergeCell ref="B81:C81"/>
    <mergeCell ref="B82:C82"/>
    <mergeCell ref="B83:C83"/>
    <mergeCell ref="B84:C84"/>
    <mergeCell ref="B73:C73"/>
    <mergeCell ref="B74:C74"/>
    <mergeCell ref="B75:C75"/>
    <mergeCell ref="B76:C76"/>
    <mergeCell ref="B77:C77"/>
    <mergeCell ref="A78:C78"/>
    <mergeCell ref="B91:C91"/>
    <mergeCell ref="B92:C92"/>
    <mergeCell ref="B93:C93"/>
    <mergeCell ref="B94:C94"/>
    <mergeCell ref="B95:C95"/>
    <mergeCell ref="B96:C96"/>
    <mergeCell ref="B85:C85"/>
    <mergeCell ref="B86:C86"/>
    <mergeCell ref="B87:C87"/>
    <mergeCell ref="A88:C88"/>
    <mergeCell ref="B89:C89"/>
    <mergeCell ref="B90:C90"/>
    <mergeCell ref="B103:C103"/>
    <mergeCell ref="B104:C104"/>
    <mergeCell ref="B105:C105"/>
    <mergeCell ref="A106:C106"/>
    <mergeCell ref="B107:C107"/>
    <mergeCell ref="B108:C108"/>
    <mergeCell ref="A97:C97"/>
    <mergeCell ref="B98:C98"/>
    <mergeCell ref="B99:C99"/>
    <mergeCell ref="B100:C100"/>
    <mergeCell ref="B101:C101"/>
    <mergeCell ref="B102:C102"/>
    <mergeCell ref="A115:C115"/>
    <mergeCell ref="A117:N117"/>
    <mergeCell ref="A118:C118"/>
    <mergeCell ref="I118:N118"/>
    <mergeCell ref="I119:N119"/>
    <mergeCell ref="B109:C109"/>
    <mergeCell ref="B110:C110"/>
    <mergeCell ref="A111:C111"/>
    <mergeCell ref="A112:C112"/>
    <mergeCell ref="A113:C113"/>
    <mergeCell ref="A114:C114"/>
  </mergeCells>
  <conditionalFormatting sqref="D113">
    <cfRule type="cellIs" dxfId="16" priority="1" operator="notEqual">
      <formula>1</formula>
    </cfRule>
  </conditionalFormatting>
  <dataValidations count="1">
    <dataValidation type="decimal" allowBlank="1" showInputMessage="1" showErrorMessage="1" sqref="D12:D13 D16:D17 D20:D21 D24:D25 D28:D29 D32:D34 D36 D40:D47 D50:D57 D60:D67 D70:D77 D80:D87 D90:D96 D99:D105 D108:D110" xr:uid="{873B2EFF-1A29-4779-901D-74307C61AA0F}">
      <formula1>0</formula1>
      <formula2>1</formula2>
    </dataValidation>
  </dataValidations>
  <pageMargins left="0.59055118110236227" right="0.31496062992125984" top="0.61185039370078742" bottom="0.51181102362204722" header="0" footer="0.19685039370078741"/>
  <pageSetup scale="92" fitToHeight="0" orientation="landscape" r:id="rId1"/>
  <headerFooter differentFirst="1">
    <oddFooter>&amp;R&amp;7Page &amp;P of &amp;N</oddFooter>
    <firstFooter>&amp;L&amp;7Form 31-10-1-en&amp;R&amp;7Page &amp;P of &amp;N</firstFooter>
  </headerFooter>
  <rowBreaks count="1" manualBreakCount="1">
    <brk id="33" max="1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6370A-6968-4041-A4EE-C70CD8789F92}">
  <sheetPr>
    <pageSetUpPr fitToPage="1"/>
  </sheetPr>
  <dimension ref="A1:U52"/>
  <sheetViews>
    <sheetView showGridLines="0" zoomScaleNormal="100" zoomScaleSheetLayoutView="75" workbookViewId="0">
      <selection activeCell="L23" sqref="L23:M24"/>
    </sheetView>
  </sheetViews>
  <sheetFormatPr defaultColWidth="4.7265625" defaultRowHeight="10.15" customHeight="1"/>
  <cols>
    <col min="1" max="1" width="3.54296875" style="95" customWidth="1"/>
    <col min="2" max="2" width="24.26953125" style="167" customWidth="1"/>
    <col min="3" max="3" width="5.7265625" style="167" customWidth="1"/>
    <col min="4" max="4" width="12.81640625" style="167" customWidth="1"/>
    <col min="5" max="5" width="12.54296875" style="167" customWidth="1"/>
    <col min="6" max="6" width="9" style="167" customWidth="1"/>
    <col min="7" max="7" width="9.81640625" style="167" customWidth="1"/>
    <col min="8" max="8" width="7.54296875" style="167" customWidth="1"/>
    <col min="9" max="9" width="8.81640625" style="95" customWidth="1"/>
    <col min="10" max="10" width="8.453125" style="97" customWidth="1"/>
    <col min="11" max="11" width="8.453125" style="95" customWidth="1"/>
    <col min="12" max="12" width="8.453125" style="97" customWidth="1"/>
    <col min="13" max="13" width="8.453125" style="95" customWidth="1"/>
    <col min="14" max="14" width="8.453125" style="97" customWidth="1"/>
    <col min="15" max="15" width="8.453125" style="95" customWidth="1"/>
    <col min="16" max="16" width="8.453125" style="97" customWidth="1"/>
    <col min="17" max="17" width="8.453125" style="95" customWidth="1"/>
    <col min="18" max="18" width="8.453125" style="170" customWidth="1"/>
    <col min="19" max="19" width="8.453125" style="94" customWidth="1"/>
    <col min="20" max="20" width="7.7265625" style="94" customWidth="1"/>
    <col min="21" max="21" width="6.54296875" style="94" bestFit="1" customWidth="1"/>
    <col min="22" max="22" width="5.26953125" style="94" bestFit="1" customWidth="1"/>
    <col min="23" max="16384" width="4.7265625" style="94"/>
  </cols>
  <sheetData>
    <row r="1" spans="1:21" ht="69.75" customHeight="1">
      <c r="A1" s="535" t="s">
        <v>292</v>
      </c>
      <c r="B1" s="535"/>
      <c r="C1" s="535"/>
      <c r="D1" s="535"/>
      <c r="E1" s="535"/>
      <c r="F1" s="535"/>
      <c r="G1" s="535"/>
      <c r="H1" s="535"/>
      <c r="I1" s="535"/>
      <c r="J1" s="535"/>
      <c r="K1" s="535"/>
      <c r="L1" s="535"/>
      <c r="M1" s="535"/>
      <c r="N1" s="535"/>
      <c r="O1" s="535"/>
      <c r="P1" s="535"/>
      <c r="Q1" s="536"/>
      <c r="R1" s="536"/>
      <c r="S1" s="536"/>
      <c r="U1" s="92" t="s">
        <v>293</v>
      </c>
    </row>
    <row r="2" spans="1:21" ht="14">
      <c r="A2" s="537" t="s">
        <v>78</v>
      </c>
      <c r="B2" s="537"/>
      <c r="C2" s="537"/>
      <c r="D2" s="171"/>
      <c r="E2" s="171"/>
      <c r="F2" s="171"/>
      <c r="G2" s="171"/>
      <c r="H2" s="171"/>
      <c r="I2" s="172"/>
      <c r="J2" s="173"/>
      <c r="K2" s="172"/>
      <c r="L2" s="173"/>
      <c r="M2" s="172"/>
      <c r="N2" s="173"/>
      <c r="O2" s="172"/>
      <c r="P2" s="173"/>
      <c r="Q2" s="172"/>
      <c r="R2" s="174" t="str">
        <f>U1 &amp; " of " &amp;
IF(SUM('[2]CandidateTenderer 96-100'!K46:S46)&gt;0,"100",
IF(SUM('[2]CandidateTenderer 91-95'!K46:S46)&gt;0,"95",
IF(SUM('[2]CandidateTenderer 86-90'!K46:S46)&gt;0,"90",
IF(SUM('[2]CandidateTenderer 81-85'!K46:S46)&gt;0,"85",
IF(SUM('[2]CandidateTenderer 76-80'!K46:S46)&gt;0,"80",
IF(SUM('[2]CandidateTenderer 71-75'!K46:S46)&gt;0,"75",
IF(SUM('[2]CandidateTenderer 66-70'!K46:S46)&gt;0,"70",
IF(SUM('[2]CandidateTenderer 61-65'!K46:S46)&gt;0,"65",
IF(SUM('[2]CandidateTenderer 56-60'!K46:S46)&gt;0,"60",
IF(SUM('[2]CandidateTenderer 51-55'!K46:S46)&gt;0,"55",
IF(SUM('[2]CandidateTenderer 46-50'!K46:S46)&gt;0,"50",
IF(SUM('[2]CandidateTenderer 41-45'!K46:S46)&gt;0,"45",
IF(SUM('[2]CandidateTenderer 36-40'!K46:S46)&gt;0,"40",
IF(SUM('[2]CandidateTenderer 31-35'!K46:S46)&gt;0,"35",
IF(SUM('[2]CandidateTenderer 26-30'!K46:S46)&gt;0,"30",
IF(SUM('[2]CandidateTenderer 21-25'!K46:S46)&gt;0,"25",
IF(SUM('[2]CandidateTenderer 16-20'!K46:S46)&gt;0,"20",
IF(SUM('[2]CandidateTenderer 11-15'!K46:S46)&gt;0,"15",
IF(SUM('[2]CandidateTenderer 6-10'!K46:S46)&gt;0,"10",
IF(SUM('Eligibility assessment'!K46:S46)&gt;0,"5",
"0"))))))))))))))))))))</f>
        <v>CandidateTenderer 1-5 of 0</v>
      </c>
      <c r="S2" s="175"/>
      <c r="T2" s="176" t="s">
        <v>294</v>
      </c>
    </row>
    <row r="3" spans="1:21" ht="4.75" customHeight="1">
      <c r="A3" s="177"/>
      <c r="B3" s="178"/>
      <c r="C3" s="178"/>
      <c r="D3" s="178"/>
      <c r="E3" s="178"/>
      <c r="F3" s="178"/>
      <c r="G3" s="179"/>
      <c r="H3" s="179"/>
      <c r="I3" s="179"/>
      <c r="J3" s="179"/>
      <c r="K3" s="179"/>
      <c r="L3" s="179"/>
      <c r="M3" s="179"/>
      <c r="N3" s="180"/>
      <c r="O3" s="180"/>
      <c r="P3" s="180"/>
      <c r="Q3" s="180"/>
      <c r="R3" s="181"/>
      <c r="S3" s="182"/>
    </row>
    <row r="4" spans="1:21" ht="23.25" customHeight="1">
      <c r="A4" s="177">
        <f>ROW(A1)</f>
        <v>1</v>
      </c>
      <c r="B4" s="417" t="s">
        <v>117</v>
      </c>
      <c r="C4" s="417"/>
      <c r="D4" s="473"/>
      <c r="E4" s="473"/>
      <c r="F4" s="473"/>
      <c r="G4" s="473"/>
      <c r="H4" s="538" t="s">
        <v>116</v>
      </c>
      <c r="I4" s="538"/>
      <c r="J4" s="473" t="s">
        <v>295</v>
      </c>
      <c r="K4" s="473"/>
      <c r="L4" s="473"/>
      <c r="M4" s="473"/>
      <c r="N4" s="473"/>
      <c r="O4" s="473"/>
      <c r="P4" s="539" t="s">
        <v>296</v>
      </c>
      <c r="Q4" s="539"/>
      <c r="R4" s="473" t="s">
        <v>120</v>
      </c>
      <c r="S4" s="473"/>
    </row>
    <row r="5" spans="1:21" ht="11.25" customHeight="1">
      <c r="A5" s="177">
        <f t="shared" ref="A5:A47" si="0">ROW(A2)</f>
        <v>2</v>
      </c>
      <c r="B5" s="184" t="s">
        <v>297</v>
      </c>
      <c r="C5" s="185"/>
      <c r="D5" s="473"/>
      <c r="E5" s="473"/>
      <c r="F5" s="473"/>
      <c r="G5" s="473"/>
      <c r="H5" s="532" t="s">
        <v>298</v>
      </c>
      <c r="I5" s="532"/>
      <c r="J5" s="473" t="s">
        <v>83</v>
      </c>
      <c r="K5" s="473"/>
      <c r="L5" s="473"/>
      <c r="M5" s="473"/>
      <c r="N5" s="473"/>
      <c r="O5" s="473"/>
      <c r="P5" s="533" t="s">
        <v>299</v>
      </c>
      <c r="Q5" s="533"/>
      <c r="R5" s="473" t="s">
        <v>123</v>
      </c>
      <c r="S5" s="473"/>
    </row>
    <row r="6" spans="1:21" ht="19" customHeight="1">
      <c r="A6" s="177">
        <f t="shared" si="0"/>
        <v>3</v>
      </c>
      <c r="B6" s="184" t="s">
        <v>300</v>
      </c>
      <c r="D6" s="473"/>
      <c r="E6" s="473"/>
      <c r="F6" s="473"/>
      <c r="G6" s="473"/>
      <c r="H6" s="532"/>
      <c r="I6" s="532"/>
      <c r="J6" s="473"/>
      <c r="K6" s="473"/>
      <c r="L6" s="473"/>
      <c r="M6" s="473"/>
      <c r="N6" s="473"/>
      <c r="O6" s="473"/>
      <c r="P6" s="94"/>
      <c r="Q6" s="99"/>
      <c r="R6" s="534"/>
      <c r="S6" s="534"/>
    </row>
    <row r="7" spans="1:21" ht="14.15" customHeight="1">
      <c r="A7" s="177">
        <f t="shared" si="0"/>
        <v>4</v>
      </c>
      <c r="B7" s="186"/>
      <c r="C7" s="186"/>
      <c r="D7" s="186"/>
      <c r="E7" s="186"/>
      <c r="F7" s="186"/>
      <c r="G7" s="187"/>
      <c r="H7" s="187"/>
      <c r="I7" s="187"/>
      <c r="J7" s="187"/>
      <c r="K7" s="187"/>
      <c r="L7" s="187"/>
      <c r="M7" s="187"/>
      <c r="N7" s="188"/>
      <c r="O7" s="188"/>
      <c r="P7" s="188"/>
      <c r="Q7" s="188"/>
      <c r="R7" s="189"/>
      <c r="S7" s="190"/>
    </row>
    <row r="8" spans="1:21" s="107" customFormat="1" ht="26.25" customHeight="1">
      <c r="A8" s="177">
        <f t="shared" si="0"/>
        <v>5</v>
      </c>
      <c r="B8" s="191"/>
      <c r="C8" s="191"/>
      <c r="D8" s="191"/>
      <c r="E8" s="191"/>
      <c r="F8" s="191"/>
      <c r="G8" s="191"/>
      <c r="H8" s="191"/>
      <c r="I8" s="192"/>
      <c r="J8" s="528" t="s">
        <v>301</v>
      </c>
      <c r="K8" s="529"/>
      <c r="L8" s="528" t="s">
        <v>302</v>
      </c>
      <c r="M8" s="529"/>
      <c r="N8" s="528" t="s">
        <v>303</v>
      </c>
      <c r="O8" s="529"/>
      <c r="P8" s="528" t="s">
        <v>304</v>
      </c>
      <c r="Q8" s="529"/>
      <c r="R8" s="528" t="s">
        <v>305</v>
      </c>
      <c r="S8" s="529"/>
    </row>
    <row r="9" spans="1:21" s="107" customFormat="1" ht="25.5" customHeight="1">
      <c r="A9" s="177">
        <f t="shared" si="0"/>
        <v>6</v>
      </c>
      <c r="B9" s="193" t="s">
        <v>306</v>
      </c>
      <c r="C9" s="191"/>
      <c r="D9" s="191"/>
      <c r="E9" s="191"/>
      <c r="F9" s="191"/>
      <c r="G9" s="191"/>
      <c r="H9" s="191"/>
      <c r="I9" s="191"/>
      <c r="J9" s="194"/>
      <c r="K9" s="195"/>
      <c r="L9" s="194"/>
      <c r="M9" s="195"/>
      <c r="N9" s="194"/>
      <c r="O9" s="195"/>
      <c r="P9" s="194"/>
      <c r="Q9" s="195"/>
      <c r="R9" s="194"/>
      <c r="S9" s="195"/>
    </row>
    <row r="10" spans="1:21" s="118" customFormat="1" ht="13">
      <c r="A10" s="177">
        <f t="shared" si="0"/>
        <v>7</v>
      </c>
      <c r="B10" s="196" t="s">
        <v>307</v>
      </c>
      <c r="C10" s="197"/>
      <c r="D10" s="197"/>
      <c r="E10" s="197"/>
      <c r="F10" s="197"/>
      <c r="G10" s="197"/>
      <c r="H10" s="197"/>
      <c r="I10" s="198"/>
      <c r="J10" s="530"/>
      <c r="K10" s="531"/>
      <c r="L10" s="530"/>
      <c r="M10" s="531"/>
      <c r="N10" s="530"/>
      <c r="O10" s="531"/>
      <c r="P10" s="530"/>
      <c r="Q10" s="531"/>
      <c r="R10" s="530"/>
      <c r="S10" s="531"/>
    </row>
    <row r="11" spans="1:21" ht="12.25" customHeight="1">
      <c r="A11" s="177">
        <f t="shared" si="0"/>
        <v>8</v>
      </c>
      <c r="B11" s="527" t="s">
        <v>308</v>
      </c>
      <c r="C11" s="527"/>
      <c r="D11" s="527"/>
      <c r="E11" s="527"/>
      <c r="F11" s="527"/>
      <c r="G11" s="527"/>
      <c r="H11" s="200"/>
      <c r="I11" s="201"/>
      <c r="J11" s="504"/>
      <c r="K11" s="505"/>
      <c r="L11" s="504"/>
      <c r="M11" s="505"/>
      <c r="N11" s="504"/>
      <c r="O11" s="505"/>
      <c r="P11" s="504"/>
      <c r="Q11" s="505"/>
      <c r="R11" s="504"/>
      <c r="S11" s="505"/>
    </row>
    <row r="12" spans="1:21" ht="12.25" customHeight="1">
      <c r="A12" s="177">
        <f t="shared" si="0"/>
        <v>9</v>
      </c>
      <c r="B12" s="526" t="s">
        <v>309</v>
      </c>
      <c r="C12" s="526"/>
      <c r="D12" s="526"/>
      <c r="E12" s="526"/>
      <c r="F12" s="526"/>
      <c r="G12" s="526"/>
      <c r="H12" s="202"/>
      <c r="I12" s="203"/>
      <c r="J12" s="522"/>
      <c r="K12" s="523"/>
      <c r="L12" s="522"/>
      <c r="M12" s="523"/>
      <c r="N12" s="522"/>
      <c r="O12" s="523"/>
      <c r="P12" s="522"/>
      <c r="Q12" s="523"/>
      <c r="R12" s="522"/>
      <c r="S12" s="523"/>
    </row>
    <row r="13" spans="1:21" ht="12.25" customHeight="1">
      <c r="A13" s="177">
        <f>ROW(A10)</f>
        <v>10</v>
      </c>
      <c r="B13" s="526" t="s">
        <v>310</v>
      </c>
      <c r="C13" s="526"/>
      <c r="D13" s="526"/>
      <c r="E13" s="526"/>
      <c r="F13" s="526"/>
      <c r="G13" s="526"/>
      <c r="H13" s="202"/>
      <c r="I13" s="203"/>
      <c r="J13" s="522"/>
      <c r="K13" s="523"/>
      <c r="L13" s="522"/>
      <c r="M13" s="523"/>
      <c r="N13" s="522"/>
      <c r="O13" s="523"/>
      <c r="P13" s="522"/>
      <c r="Q13" s="523"/>
      <c r="R13" s="522"/>
      <c r="S13" s="523"/>
      <c r="U13" s="204"/>
    </row>
    <row r="14" spans="1:21" ht="12.25" customHeight="1">
      <c r="A14" s="177">
        <f>ROW(A11)</f>
        <v>11</v>
      </c>
      <c r="B14" s="526" t="s">
        <v>311</v>
      </c>
      <c r="C14" s="526"/>
      <c r="D14" s="526"/>
      <c r="E14" s="526"/>
      <c r="F14" s="526"/>
      <c r="G14" s="526"/>
      <c r="H14" s="202"/>
      <c r="I14" s="203"/>
      <c r="J14" s="522"/>
      <c r="K14" s="523"/>
      <c r="L14" s="522"/>
      <c r="M14" s="523"/>
      <c r="N14" s="522"/>
      <c r="O14" s="523"/>
      <c r="P14" s="522"/>
      <c r="Q14" s="523"/>
      <c r="R14" s="522"/>
      <c r="S14" s="523"/>
      <c r="U14" s="204"/>
    </row>
    <row r="15" spans="1:21" ht="11.25" customHeight="1">
      <c r="A15" s="177">
        <f>ROW(A12)</f>
        <v>12</v>
      </c>
      <c r="B15" s="526" t="s">
        <v>312</v>
      </c>
      <c r="C15" s="526"/>
      <c r="D15" s="526"/>
      <c r="E15" s="526"/>
      <c r="F15" s="526"/>
      <c r="G15" s="526"/>
      <c r="H15" s="202"/>
      <c r="I15" s="203"/>
      <c r="J15" s="522"/>
      <c r="K15" s="523"/>
      <c r="L15" s="522"/>
      <c r="M15" s="523"/>
      <c r="N15" s="522"/>
      <c r="O15" s="523"/>
      <c r="P15" s="522"/>
      <c r="Q15" s="523"/>
      <c r="R15" s="522"/>
      <c r="S15" s="523"/>
    </row>
    <row r="16" spans="1:21" ht="12.25" customHeight="1">
      <c r="A16" s="177">
        <f>ROW(A13)</f>
        <v>13</v>
      </c>
      <c r="B16" s="525" t="s">
        <v>313</v>
      </c>
      <c r="C16" s="525"/>
      <c r="D16" s="525"/>
      <c r="E16" s="525"/>
      <c r="F16" s="525"/>
      <c r="G16" s="525"/>
      <c r="H16" s="205"/>
      <c r="I16" s="203"/>
      <c r="J16" s="522"/>
      <c r="K16" s="523"/>
      <c r="L16" s="522"/>
      <c r="M16" s="523"/>
      <c r="N16" s="522"/>
      <c r="O16" s="523"/>
      <c r="P16" s="522"/>
      <c r="Q16" s="523"/>
      <c r="R16" s="522"/>
      <c r="S16" s="523"/>
    </row>
    <row r="17" spans="1:19" ht="38.25" customHeight="1">
      <c r="A17" s="177">
        <f>ROW(A14)</f>
        <v>14</v>
      </c>
      <c r="B17" s="524" t="s">
        <v>314</v>
      </c>
      <c r="C17" s="524"/>
      <c r="D17" s="524"/>
      <c r="E17" s="524"/>
      <c r="F17" s="524"/>
      <c r="G17" s="206" t="s">
        <v>315</v>
      </c>
      <c r="H17" s="207"/>
      <c r="I17" s="208" t="s">
        <v>316</v>
      </c>
      <c r="J17" s="522"/>
      <c r="K17" s="523"/>
      <c r="L17" s="522"/>
      <c r="M17" s="523"/>
      <c r="N17" s="522"/>
      <c r="O17" s="523"/>
      <c r="P17" s="522"/>
      <c r="Q17" s="523"/>
      <c r="R17" s="522"/>
      <c r="S17" s="523"/>
    </row>
    <row r="18" spans="1:19" ht="19.5" customHeight="1">
      <c r="A18" s="177">
        <f t="shared" si="0"/>
        <v>15</v>
      </c>
      <c r="B18" s="521" t="s">
        <v>317</v>
      </c>
      <c r="C18" s="521"/>
      <c r="D18" s="521"/>
      <c r="E18" s="521"/>
      <c r="F18" s="521"/>
      <c r="G18" s="209" t="s">
        <v>315</v>
      </c>
      <c r="H18" s="210"/>
      <c r="I18" s="211" t="s">
        <v>318</v>
      </c>
      <c r="J18" s="522"/>
      <c r="K18" s="523"/>
      <c r="L18" s="522"/>
      <c r="M18" s="523"/>
      <c r="N18" s="522"/>
      <c r="O18" s="523"/>
      <c r="P18" s="522"/>
      <c r="Q18" s="523"/>
      <c r="R18" s="522"/>
      <c r="S18" s="523"/>
    </row>
    <row r="19" spans="1:19" ht="10.5">
      <c r="A19" s="177">
        <f t="shared" si="0"/>
        <v>16</v>
      </c>
      <c r="B19" s="212" t="s">
        <v>319</v>
      </c>
      <c r="C19" s="213"/>
      <c r="D19" s="213"/>
      <c r="E19" s="213"/>
      <c r="F19" s="213"/>
      <c r="G19" s="213"/>
      <c r="H19" s="214"/>
      <c r="I19" s="215"/>
      <c r="J19" s="504"/>
      <c r="K19" s="505"/>
      <c r="L19" s="504"/>
      <c r="M19" s="505"/>
      <c r="N19" s="504"/>
      <c r="O19" s="505"/>
      <c r="P19" s="504"/>
      <c r="Q19" s="505"/>
      <c r="R19" s="504"/>
      <c r="S19" s="505"/>
    </row>
    <row r="20" spans="1:19" s="118" customFormat="1" ht="4.75" customHeight="1">
      <c r="A20" s="177">
        <f t="shared" si="0"/>
        <v>17</v>
      </c>
      <c r="B20" s="216"/>
      <c r="C20" s="216"/>
      <c r="D20" s="216"/>
      <c r="E20" s="216"/>
      <c r="F20" s="216"/>
      <c r="G20" s="216"/>
      <c r="H20" s="216"/>
      <c r="I20" s="217"/>
      <c r="J20" s="519"/>
      <c r="K20" s="520"/>
      <c r="L20" s="519"/>
      <c r="M20" s="520"/>
      <c r="N20" s="519"/>
      <c r="O20" s="520"/>
      <c r="P20" s="519"/>
      <c r="Q20" s="520"/>
      <c r="R20" s="519"/>
      <c r="S20" s="520"/>
    </row>
    <row r="21" spans="1:19" s="118" customFormat="1" ht="13">
      <c r="A21" s="177">
        <f t="shared" si="0"/>
        <v>18</v>
      </c>
      <c r="B21" s="196" t="s">
        <v>320</v>
      </c>
      <c r="C21" s="218"/>
      <c r="D21" s="218"/>
      <c r="E21" s="218"/>
      <c r="F21" s="218"/>
      <c r="G21" s="218"/>
      <c r="H21" s="219"/>
      <c r="I21" s="220"/>
      <c r="J21" s="516"/>
      <c r="K21" s="517"/>
      <c r="L21" s="516"/>
      <c r="M21" s="517"/>
      <c r="N21" s="516"/>
      <c r="O21" s="517"/>
      <c r="P21" s="516"/>
      <c r="Q21" s="517"/>
      <c r="R21" s="516"/>
      <c r="S21" s="517"/>
    </row>
    <row r="22" spans="1:19" ht="22.75" customHeight="1">
      <c r="A22" s="177">
        <f t="shared" si="0"/>
        <v>19</v>
      </c>
      <c r="B22" s="518" t="s">
        <v>321</v>
      </c>
      <c r="C22" s="518"/>
      <c r="D22" s="518"/>
      <c r="E22" s="518"/>
      <c r="F22" s="518"/>
      <c r="G22" s="518"/>
      <c r="H22" s="222" t="s">
        <v>322</v>
      </c>
      <c r="I22" s="95" t="s">
        <v>316</v>
      </c>
      <c r="J22" s="504"/>
      <c r="K22" s="505"/>
      <c r="L22" s="504"/>
      <c r="M22" s="505"/>
      <c r="N22" s="504"/>
      <c r="O22" s="505"/>
      <c r="P22" s="504"/>
      <c r="Q22" s="505"/>
      <c r="R22" s="504"/>
      <c r="S22" s="505"/>
    </row>
    <row r="23" spans="1:19" ht="24" customHeight="1">
      <c r="A23" s="177">
        <f t="shared" si="0"/>
        <v>20</v>
      </c>
      <c r="B23" s="221" t="s">
        <v>323</v>
      </c>
      <c r="C23" s="223">
        <v>2</v>
      </c>
      <c r="D23" s="506" t="str">
        <f>" reference project"&amp;IF(C23=1,"","s")&amp;" in the technical field"</f>
        <v xml:space="preserve"> reference projects in the technical field</v>
      </c>
      <c r="E23" s="506"/>
      <c r="F23" s="507" t="s">
        <v>324</v>
      </c>
      <c r="G23" s="507"/>
      <c r="H23" s="507"/>
      <c r="I23" s="508"/>
      <c r="J23" s="509"/>
      <c r="K23" s="510"/>
      <c r="L23" s="509"/>
      <c r="M23" s="510"/>
      <c r="N23" s="509"/>
      <c r="O23" s="510"/>
      <c r="P23" s="509"/>
      <c r="Q23" s="510"/>
      <c r="R23" s="509"/>
      <c r="S23" s="510"/>
    </row>
    <row r="24" spans="1:19" ht="46.5" customHeight="1">
      <c r="A24" s="177">
        <f t="shared" si="0"/>
        <v>21</v>
      </c>
      <c r="B24" s="224" t="s">
        <v>325</v>
      </c>
      <c r="C24" s="225">
        <v>3</v>
      </c>
      <c r="D24" s="224" t="str">
        <f>" reference project"&amp;IF(C24=1,"","s")</f>
        <v xml:space="preserve"> reference projects</v>
      </c>
      <c r="E24" s="513" t="s">
        <v>326</v>
      </c>
      <c r="F24" s="513"/>
      <c r="G24" s="513"/>
      <c r="H24" s="514" t="s">
        <v>327</v>
      </c>
      <c r="I24" s="515"/>
      <c r="J24" s="511"/>
      <c r="K24" s="512"/>
      <c r="L24" s="511"/>
      <c r="M24" s="512"/>
      <c r="N24" s="511"/>
      <c r="O24" s="512"/>
      <c r="P24" s="511"/>
      <c r="Q24" s="512"/>
      <c r="R24" s="511"/>
      <c r="S24" s="512"/>
    </row>
    <row r="25" spans="1:19" ht="10.5">
      <c r="A25" s="177">
        <f t="shared" si="0"/>
        <v>22</v>
      </c>
      <c r="B25" s="500" t="s">
        <v>319</v>
      </c>
      <c r="C25" s="500"/>
      <c r="D25" s="500"/>
      <c r="E25" s="500"/>
      <c r="F25" s="500"/>
      <c r="G25" s="500"/>
      <c r="H25" s="500"/>
      <c r="I25" s="501"/>
      <c r="J25" s="502" t="str">
        <f>IF(J23="nein",[2]Auswahllisten!$F$3,IF(J23="ja",[2]Auswahllisten!$F$2," "))</f>
        <v xml:space="preserve"> </v>
      </c>
      <c r="K25" s="503"/>
      <c r="L25" s="502" t="str">
        <f>IF(L23="nein",[2]Auswahllisten!$F$3,IF(L23="ja",[2]Auswahllisten!$F$2," "))</f>
        <v xml:space="preserve"> </v>
      </c>
      <c r="M25" s="503"/>
      <c r="N25" s="502" t="str">
        <f>IF(N23="nein",[2]Auswahllisten!$F$3,IF(N23="ja",[2]Auswahllisten!$F$2," "))</f>
        <v xml:space="preserve"> </v>
      </c>
      <c r="O25" s="503"/>
      <c r="P25" s="502" t="str">
        <f>IF(P23="nein",[2]Auswahllisten!$F$3,IF(P23="ja",[2]Auswahllisten!$F$2," "))</f>
        <v xml:space="preserve"> </v>
      </c>
      <c r="Q25" s="503"/>
      <c r="R25" s="502" t="str">
        <f>IF(R23="nein",[2]Auswahllisten!$F$3,IF(R23="ja",[2]Auswahllisten!$F$2," "))</f>
        <v xml:space="preserve"> </v>
      </c>
      <c r="S25" s="503"/>
    </row>
    <row r="26" spans="1:19" s="118" customFormat="1" ht="4.75" customHeight="1">
      <c r="A26" s="177">
        <f t="shared" si="0"/>
        <v>23</v>
      </c>
      <c r="B26" s="226"/>
      <c r="C26" s="226"/>
      <c r="D26" s="226"/>
      <c r="E26" s="226"/>
      <c r="F26" s="226"/>
      <c r="G26" s="226"/>
      <c r="H26" s="226"/>
      <c r="I26" s="227"/>
      <c r="J26" s="496"/>
      <c r="K26" s="497"/>
      <c r="L26" s="496"/>
      <c r="M26" s="497"/>
      <c r="N26" s="496"/>
      <c r="O26" s="497"/>
      <c r="P26" s="496"/>
      <c r="Q26" s="497"/>
      <c r="R26" s="496"/>
      <c r="S26" s="497"/>
    </row>
    <row r="27" spans="1:19" ht="13.5" customHeight="1" thickBot="1">
      <c r="A27" s="177">
        <f t="shared" si="0"/>
        <v>24</v>
      </c>
      <c r="B27" s="498" t="s">
        <v>328</v>
      </c>
      <c r="C27" s="498"/>
      <c r="D27" s="498"/>
      <c r="E27" s="498"/>
      <c r="F27" s="498"/>
      <c r="G27" s="498"/>
      <c r="H27" s="498"/>
      <c r="I27" s="499"/>
      <c r="J27" s="491" t="str">
        <f>IF( OR(J19=[2]Auswahllisten!$F$3,J25=[2]Auswahllisten!$F$3), [2]Auswahllisten!$F$3, IF(AND(J19=[2]Auswahllisten!$F$2,J25=[2]Auswahllisten!$F$2), [2]Auswahllisten!$F$2, ""))</f>
        <v/>
      </c>
      <c r="K27" s="492"/>
      <c r="L27" s="491" t="str">
        <f>IF( OR(L19=[2]Auswahllisten!$F$3,L25=[2]Auswahllisten!$F$3), [2]Auswahllisten!$F$3, IF(AND(L19=[2]Auswahllisten!$F$2,L25=[2]Auswahllisten!$F$2), [2]Auswahllisten!$F$2, ""))</f>
        <v/>
      </c>
      <c r="M27" s="492"/>
      <c r="N27" s="491" t="str">
        <f>IF( OR(N19=[2]Auswahllisten!$F$3,N25=[2]Auswahllisten!$F$3), [2]Auswahllisten!$F$3, IF(AND(N19=[2]Auswahllisten!$F$2,N25=[2]Auswahllisten!$F$2), [2]Auswahllisten!$F$2, ""))</f>
        <v/>
      </c>
      <c r="O27" s="492"/>
      <c r="P27" s="491" t="str">
        <f>IF( OR(P19=[2]Auswahllisten!$F$3,P25=[2]Auswahllisten!$F$3), [2]Auswahllisten!$F$3, IF(AND(P19=[2]Auswahllisten!$F$2,P25=[2]Auswahllisten!$F$2), [2]Auswahllisten!$F$2, ""))</f>
        <v/>
      </c>
      <c r="Q27" s="492"/>
      <c r="R27" s="491" t="str">
        <f>IF( OR(R19=[2]Auswahllisten!$F$3,R25=[2]Auswahllisten!$F$3), [2]Auswahllisten!$F$3, IF(AND(R19=[2]Auswahllisten!$F$2,R25=[2]Auswahllisten!$F$2), [2]Auswahllisten!$F$2, ""))</f>
        <v/>
      </c>
      <c r="S27" s="492"/>
    </row>
    <row r="28" spans="1:19" s="118" customFormat="1" ht="5.25" customHeight="1">
      <c r="A28" s="177">
        <f t="shared" si="0"/>
        <v>25</v>
      </c>
      <c r="B28" s="228"/>
      <c r="C28" s="228"/>
      <c r="D28" s="228"/>
      <c r="E28" s="228"/>
      <c r="F28" s="228"/>
      <c r="G28" s="228"/>
      <c r="H28" s="228"/>
      <c r="I28" s="229"/>
      <c r="J28" s="493"/>
      <c r="K28" s="494"/>
      <c r="L28" s="493"/>
      <c r="M28" s="494"/>
      <c r="N28" s="493"/>
      <c r="O28" s="494"/>
      <c r="P28" s="493"/>
      <c r="Q28" s="494"/>
      <c r="R28" s="493"/>
      <c r="S28" s="495"/>
    </row>
    <row r="29" spans="1:19" s="107" customFormat="1" ht="25.5" customHeight="1">
      <c r="A29" s="177">
        <f t="shared" si="0"/>
        <v>26</v>
      </c>
      <c r="B29" s="193" t="s">
        <v>329</v>
      </c>
      <c r="J29" s="194"/>
      <c r="K29" s="195"/>
      <c r="L29" s="194"/>
      <c r="M29" s="195"/>
      <c r="N29" s="194"/>
      <c r="O29" s="195"/>
      <c r="P29" s="194"/>
      <c r="Q29" s="195"/>
      <c r="R29" s="194"/>
      <c r="S29" s="195"/>
    </row>
    <row r="30" spans="1:19" s="118" customFormat="1" ht="13">
      <c r="A30" s="177">
        <f t="shared" si="0"/>
        <v>27</v>
      </c>
      <c r="B30" s="230" t="s">
        <v>330</v>
      </c>
      <c r="C30" s="231"/>
      <c r="D30" s="231"/>
      <c r="E30" s="231"/>
      <c r="F30" s="231"/>
      <c r="G30" s="231"/>
      <c r="H30" s="231"/>
      <c r="I30" s="232"/>
      <c r="J30" s="199"/>
      <c r="K30" s="233"/>
      <c r="L30" s="199"/>
      <c r="M30" s="233"/>
      <c r="N30" s="199"/>
      <c r="O30" s="233"/>
      <c r="P30" s="199"/>
      <c r="Q30" s="233"/>
      <c r="R30" s="199"/>
      <c r="S30" s="234"/>
    </row>
    <row r="31" spans="1:19" ht="10">
      <c r="A31" s="177">
        <f t="shared" si="0"/>
        <v>28</v>
      </c>
      <c r="B31" s="485">
        <v>1</v>
      </c>
      <c r="C31" s="485"/>
      <c r="D31" s="485"/>
      <c r="E31" s="485"/>
      <c r="F31" s="485"/>
      <c r="G31" s="485"/>
      <c r="H31" s="486"/>
      <c r="I31" s="235">
        <v>2</v>
      </c>
      <c r="J31" s="236">
        <v>3</v>
      </c>
      <c r="K31" s="237">
        <v>4</v>
      </c>
      <c r="L31" s="236">
        <v>5</v>
      </c>
      <c r="M31" s="237">
        <v>6</v>
      </c>
      <c r="N31" s="236">
        <v>7</v>
      </c>
      <c r="O31" s="237">
        <v>8</v>
      </c>
      <c r="P31" s="236">
        <v>9</v>
      </c>
      <c r="Q31" s="237">
        <v>10</v>
      </c>
      <c r="R31" s="238">
        <v>11</v>
      </c>
      <c r="S31" s="239">
        <v>12</v>
      </c>
    </row>
    <row r="32" spans="1:19" ht="10">
      <c r="A32" s="177">
        <f t="shared" si="0"/>
        <v>29</v>
      </c>
      <c r="B32" s="487" t="s">
        <v>331</v>
      </c>
      <c r="C32" s="487"/>
      <c r="D32" s="487"/>
      <c r="E32" s="487"/>
      <c r="F32" s="487"/>
      <c r="G32" s="487"/>
      <c r="H32" s="488"/>
      <c r="I32" s="241" t="s">
        <v>137</v>
      </c>
      <c r="J32" s="242" t="s">
        <v>332</v>
      </c>
      <c r="K32" s="243" t="s">
        <v>139</v>
      </c>
      <c r="L32" s="244" t="s">
        <v>332</v>
      </c>
      <c r="M32" s="245" t="s">
        <v>139</v>
      </c>
      <c r="N32" s="244" t="s">
        <v>332</v>
      </c>
      <c r="O32" s="245" t="s">
        <v>139</v>
      </c>
      <c r="P32" s="244" t="s">
        <v>332</v>
      </c>
      <c r="Q32" s="245" t="s">
        <v>139</v>
      </c>
      <c r="R32" s="246" t="s">
        <v>332</v>
      </c>
      <c r="S32" s="247" t="s">
        <v>139</v>
      </c>
    </row>
    <row r="33" spans="1:19" ht="10">
      <c r="A33" s="177">
        <f t="shared" si="0"/>
        <v>30</v>
      </c>
      <c r="B33" s="240"/>
      <c r="C33" s="240"/>
      <c r="D33" s="240"/>
      <c r="E33" s="240"/>
      <c r="F33" s="240"/>
      <c r="G33" s="240"/>
      <c r="H33" s="240"/>
      <c r="I33" s="241" t="s">
        <v>140</v>
      </c>
      <c r="J33" s="248" t="s">
        <v>141</v>
      </c>
      <c r="K33" s="245" t="s">
        <v>142</v>
      </c>
      <c r="L33" s="248" t="s">
        <v>141</v>
      </c>
      <c r="M33" s="245" t="s">
        <v>333</v>
      </c>
      <c r="N33" s="248" t="s">
        <v>141</v>
      </c>
      <c r="O33" s="245" t="s">
        <v>334</v>
      </c>
      <c r="P33" s="248" t="s">
        <v>141</v>
      </c>
      <c r="Q33" s="245" t="s">
        <v>335</v>
      </c>
      <c r="R33" s="249" t="s">
        <v>141</v>
      </c>
      <c r="S33" s="247" t="s">
        <v>336</v>
      </c>
    </row>
    <row r="34" spans="1:19" s="118" customFormat="1" ht="10.5">
      <c r="A34" s="177">
        <f t="shared" si="0"/>
        <v>31</v>
      </c>
      <c r="B34" s="250" t="s">
        <v>337</v>
      </c>
      <c r="C34" s="251"/>
      <c r="D34" s="251"/>
      <c r="E34" s="251"/>
      <c r="F34" s="251"/>
      <c r="G34" s="251"/>
      <c r="H34" s="251"/>
      <c r="I34" s="252" t="s">
        <v>338</v>
      </c>
      <c r="J34" s="253"/>
      <c r="K34" s="254"/>
      <c r="L34" s="253"/>
      <c r="M34" s="254"/>
      <c r="N34" s="253"/>
      <c r="O34" s="254"/>
      <c r="P34" s="253"/>
      <c r="Q34" s="254"/>
      <c r="R34" s="253"/>
      <c r="S34" s="254"/>
    </row>
    <row r="35" spans="1:19" ht="10">
      <c r="A35" s="177">
        <f t="shared" si="0"/>
        <v>32</v>
      </c>
      <c r="B35" s="255" t="s">
        <v>339</v>
      </c>
      <c r="C35" s="255"/>
      <c r="D35" s="255"/>
      <c r="E35" s="255"/>
      <c r="F35" s="255"/>
      <c r="G35" s="255"/>
      <c r="H35" s="255"/>
      <c r="I35" s="256"/>
      <c r="J35" s="257"/>
      <c r="K35" s="258">
        <f t="shared" ref="K35" si="1">J35*$I35</f>
        <v>0</v>
      </c>
      <c r="L35" s="257"/>
      <c r="M35" s="258">
        <f t="shared" ref="M35" si="2">L35*$I35</f>
        <v>0</v>
      </c>
      <c r="N35" s="257"/>
      <c r="O35" s="258">
        <f t="shared" ref="O35" si="3">N35*$I35</f>
        <v>0</v>
      </c>
      <c r="P35" s="257"/>
      <c r="Q35" s="258">
        <f t="shared" ref="Q35" si="4">P35*$I35</f>
        <v>0</v>
      </c>
      <c r="R35" s="257"/>
      <c r="S35" s="258">
        <f t="shared" ref="S35" si="5">R35*$I35</f>
        <v>0</v>
      </c>
    </row>
    <row r="36" spans="1:19" ht="10">
      <c r="A36" s="177">
        <f t="shared" si="0"/>
        <v>33</v>
      </c>
      <c r="B36" s="489" t="s">
        <v>340</v>
      </c>
      <c r="C36" s="489"/>
      <c r="D36" s="489"/>
      <c r="E36" s="489"/>
      <c r="F36" s="489"/>
      <c r="G36" s="489"/>
      <c r="H36" s="490"/>
      <c r="I36" s="259">
        <v>10</v>
      </c>
      <c r="J36" s="260"/>
      <c r="K36" s="261">
        <f>J36*$I36</f>
        <v>0</v>
      </c>
      <c r="L36" s="260"/>
      <c r="M36" s="261">
        <f>L36*$I36</f>
        <v>0</v>
      </c>
      <c r="N36" s="260"/>
      <c r="O36" s="261">
        <f>N36*$I36</f>
        <v>0</v>
      </c>
      <c r="P36" s="260"/>
      <c r="Q36" s="261">
        <f>P36*$I36</f>
        <v>0</v>
      </c>
      <c r="R36" s="260"/>
      <c r="S36" s="261">
        <f>R36*$I36</f>
        <v>0</v>
      </c>
    </row>
    <row r="37" spans="1:19" ht="10">
      <c r="A37" s="177">
        <f t="shared" si="0"/>
        <v>34</v>
      </c>
      <c r="B37" s="489" t="s">
        <v>341</v>
      </c>
      <c r="C37" s="489"/>
      <c r="D37" s="489"/>
      <c r="E37" s="489"/>
      <c r="F37" s="489"/>
      <c r="G37" s="489"/>
      <c r="H37" s="490"/>
      <c r="I37" s="259">
        <v>10</v>
      </c>
      <c r="J37" s="260"/>
      <c r="K37" s="261">
        <f t="shared" ref="K37:K40" si="6">J37*$I37</f>
        <v>0</v>
      </c>
      <c r="L37" s="260"/>
      <c r="M37" s="261">
        <f t="shared" ref="M37:M40" si="7">L37*$I37</f>
        <v>0</v>
      </c>
      <c r="N37" s="260"/>
      <c r="O37" s="261">
        <f t="shared" ref="O37:O40" si="8">N37*$I37</f>
        <v>0</v>
      </c>
      <c r="P37" s="260"/>
      <c r="Q37" s="261">
        <f t="shared" ref="Q37:Q40" si="9">P37*$I37</f>
        <v>0</v>
      </c>
      <c r="R37" s="260"/>
      <c r="S37" s="261">
        <f t="shared" ref="S37:S40" si="10">R37*$I37</f>
        <v>0</v>
      </c>
    </row>
    <row r="38" spans="1:19" ht="10">
      <c r="A38" s="177">
        <f t="shared" si="0"/>
        <v>35</v>
      </c>
      <c r="B38" s="489" t="s">
        <v>342</v>
      </c>
      <c r="C38" s="489"/>
      <c r="D38" s="489"/>
      <c r="E38" s="489"/>
      <c r="F38" s="489"/>
      <c r="G38" s="489"/>
      <c r="H38" s="490"/>
      <c r="I38" s="259">
        <v>10</v>
      </c>
      <c r="J38" s="260"/>
      <c r="K38" s="261">
        <f t="shared" si="6"/>
        <v>0</v>
      </c>
      <c r="L38" s="260"/>
      <c r="M38" s="261">
        <f t="shared" si="7"/>
        <v>0</v>
      </c>
      <c r="N38" s="260"/>
      <c r="O38" s="261">
        <f t="shared" si="8"/>
        <v>0</v>
      </c>
      <c r="P38" s="260"/>
      <c r="Q38" s="261">
        <f t="shared" si="9"/>
        <v>0</v>
      </c>
      <c r="R38" s="260"/>
      <c r="S38" s="261">
        <f t="shared" si="10"/>
        <v>0</v>
      </c>
    </row>
    <row r="39" spans="1:19" ht="10">
      <c r="A39" s="177">
        <f t="shared" si="0"/>
        <v>36</v>
      </c>
      <c r="B39" s="489" t="s">
        <v>343</v>
      </c>
      <c r="C39" s="489"/>
      <c r="D39" s="489"/>
      <c r="E39" s="489"/>
      <c r="F39" s="489"/>
      <c r="G39" s="489"/>
      <c r="H39" s="490"/>
      <c r="I39" s="259">
        <v>10</v>
      </c>
      <c r="J39" s="260"/>
      <c r="K39" s="261">
        <f t="shared" si="6"/>
        <v>0</v>
      </c>
      <c r="L39" s="260"/>
      <c r="M39" s="261">
        <f t="shared" si="7"/>
        <v>0</v>
      </c>
      <c r="N39" s="260"/>
      <c r="O39" s="261">
        <f t="shared" si="8"/>
        <v>0</v>
      </c>
      <c r="P39" s="260"/>
      <c r="Q39" s="261">
        <f t="shared" si="9"/>
        <v>0</v>
      </c>
      <c r="R39" s="260"/>
      <c r="S39" s="261">
        <f t="shared" si="10"/>
        <v>0</v>
      </c>
    </row>
    <row r="40" spans="1:19" ht="10">
      <c r="A40" s="177">
        <f t="shared" si="0"/>
        <v>37</v>
      </c>
      <c r="B40" s="478" t="s">
        <v>344</v>
      </c>
      <c r="C40" s="478"/>
      <c r="D40" s="478"/>
      <c r="E40" s="478"/>
      <c r="F40" s="478"/>
      <c r="G40" s="478"/>
      <c r="H40" s="479"/>
      <c r="I40" s="262">
        <v>10</v>
      </c>
      <c r="J40" s="263"/>
      <c r="K40" s="264">
        <f t="shared" si="6"/>
        <v>0</v>
      </c>
      <c r="L40" s="263"/>
      <c r="M40" s="264">
        <f t="shared" si="7"/>
        <v>0</v>
      </c>
      <c r="N40" s="263"/>
      <c r="O40" s="264">
        <f t="shared" si="8"/>
        <v>0</v>
      </c>
      <c r="P40" s="263"/>
      <c r="Q40" s="264">
        <f t="shared" si="9"/>
        <v>0</v>
      </c>
      <c r="R40" s="263"/>
      <c r="S40" s="264">
        <f t="shared" si="10"/>
        <v>0</v>
      </c>
    </row>
    <row r="41" spans="1:19" s="118" customFormat="1" ht="10.5">
      <c r="A41" s="177">
        <f t="shared" si="0"/>
        <v>38</v>
      </c>
      <c r="B41" s="265" t="s">
        <v>345</v>
      </c>
      <c r="C41" s="226"/>
      <c r="D41" s="226"/>
      <c r="E41" s="226"/>
      <c r="F41" s="226"/>
      <c r="G41" s="226"/>
      <c r="H41" s="226"/>
      <c r="I41" s="266">
        <f>SUM(I34:I40)</f>
        <v>50</v>
      </c>
      <c r="J41" s="267"/>
      <c r="K41" s="268">
        <f>SUM(K34:K40)</f>
        <v>0</v>
      </c>
      <c r="L41" s="267"/>
      <c r="M41" s="268">
        <f>SUM(M34:M40)</f>
        <v>0</v>
      </c>
      <c r="N41" s="267"/>
      <c r="O41" s="268">
        <f>SUM(O34:O40)</f>
        <v>0</v>
      </c>
      <c r="P41" s="267"/>
      <c r="Q41" s="268">
        <f>SUM(Q34:Q40)</f>
        <v>0</v>
      </c>
      <c r="R41" s="267"/>
      <c r="S41" s="268">
        <f>SUM(S34:S40)</f>
        <v>0</v>
      </c>
    </row>
    <row r="42" spans="1:19" s="118" customFormat="1" ht="10.5">
      <c r="A42" s="177">
        <f t="shared" si="0"/>
        <v>39</v>
      </c>
      <c r="B42" s="269" t="s">
        <v>346</v>
      </c>
      <c r="C42" s="270"/>
      <c r="D42" s="270"/>
      <c r="E42" s="270"/>
      <c r="F42" s="270"/>
      <c r="G42" s="270"/>
      <c r="H42" s="270"/>
      <c r="I42" s="271"/>
      <c r="J42" s="272"/>
      <c r="K42" s="273"/>
      <c r="L42" s="272"/>
      <c r="M42" s="273"/>
      <c r="N42" s="272"/>
      <c r="O42" s="273"/>
      <c r="P42" s="272"/>
      <c r="Q42" s="273"/>
      <c r="R42" s="272"/>
      <c r="S42" s="273"/>
    </row>
    <row r="43" spans="1:19" s="118" customFormat="1" ht="10.5">
      <c r="A43" s="177">
        <f t="shared" si="0"/>
        <v>40</v>
      </c>
      <c r="B43" s="274" t="s">
        <v>347</v>
      </c>
      <c r="C43" s="274"/>
      <c r="D43" s="480" t="s">
        <v>348</v>
      </c>
      <c r="E43" s="480"/>
      <c r="F43" s="480"/>
      <c r="G43" s="480"/>
      <c r="H43" s="481"/>
      <c r="I43" s="275">
        <v>30</v>
      </c>
      <c r="J43" s="276"/>
      <c r="K43" s="277">
        <f>J43*$I43</f>
        <v>0</v>
      </c>
      <c r="L43" s="276"/>
      <c r="M43" s="277">
        <f>L43*$I43</f>
        <v>0</v>
      </c>
      <c r="N43" s="276"/>
      <c r="O43" s="277">
        <f>N43*$I43</f>
        <v>0</v>
      </c>
      <c r="P43" s="276"/>
      <c r="Q43" s="277">
        <f>P43*$I43</f>
        <v>0</v>
      </c>
      <c r="R43" s="276"/>
      <c r="S43" s="277">
        <f>R43*$I43</f>
        <v>0</v>
      </c>
    </row>
    <row r="44" spans="1:19" s="118" customFormat="1" ht="10.5">
      <c r="A44" s="177">
        <f t="shared" si="0"/>
        <v>41</v>
      </c>
      <c r="B44" s="269" t="s">
        <v>349</v>
      </c>
      <c r="C44" s="270"/>
      <c r="D44" s="270"/>
      <c r="E44" s="270"/>
      <c r="F44" s="270"/>
      <c r="G44" s="270"/>
      <c r="H44" s="270"/>
      <c r="I44" s="271"/>
      <c r="J44" s="272"/>
      <c r="K44" s="273"/>
      <c r="L44" s="272"/>
      <c r="M44" s="273"/>
      <c r="N44" s="272"/>
      <c r="O44" s="273"/>
      <c r="P44" s="272"/>
      <c r="Q44" s="273"/>
      <c r="R44" s="272"/>
      <c r="S44" s="273"/>
    </row>
    <row r="45" spans="1:19" s="118" customFormat="1" ht="10.5">
      <c r="A45" s="177">
        <f t="shared" si="0"/>
        <v>42</v>
      </c>
      <c r="B45" s="278" t="s">
        <v>350</v>
      </c>
      <c r="C45" s="94"/>
      <c r="D45" s="94"/>
      <c r="E45" s="94"/>
      <c r="F45" s="94"/>
      <c r="G45" s="94"/>
      <c r="H45" s="94"/>
      <c r="I45" s="279">
        <v>20</v>
      </c>
      <c r="J45" s="280"/>
      <c r="K45" s="281">
        <f>J45*$I45</f>
        <v>0</v>
      </c>
      <c r="L45" s="280"/>
      <c r="M45" s="281">
        <f>L45*$I45</f>
        <v>0</v>
      </c>
      <c r="N45" s="280"/>
      <c r="O45" s="281">
        <f>N45*$I45</f>
        <v>0</v>
      </c>
      <c r="P45" s="280"/>
      <c r="Q45" s="281">
        <f>P45*$I45</f>
        <v>0</v>
      </c>
      <c r="R45" s="280"/>
      <c r="S45" s="281">
        <f>R45*$I45</f>
        <v>0</v>
      </c>
    </row>
    <row r="46" spans="1:19" s="118" customFormat="1" ht="13">
      <c r="A46" s="177">
        <f t="shared" si="0"/>
        <v>43</v>
      </c>
      <c r="B46" s="282" t="s">
        <v>351</v>
      </c>
      <c r="C46" s="283"/>
      <c r="D46" s="283"/>
      <c r="E46" s="283"/>
      <c r="F46" s="283"/>
      <c r="G46" s="283"/>
      <c r="H46" s="283"/>
      <c r="I46" s="284">
        <f>I41+I43+I45</f>
        <v>100</v>
      </c>
      <c r="J46" s="285"/>
      <c r="K46" s="286">
        <f>SUM(K41:K45)</f>
        <v>0</v>
      </c>
      <c r="L46" s="285"/>
      <c r="M46" s="286">
        <f>SUM(M41:M45)</f>
        <v>0</v>
      </c>
      <c r="N46" s="285"/>
      <c r="O46" s="286">
        <f>SUM(O41:O45)</f>
        <v>0</v>
      </c>
      <c r="P46" s="285"/>
      <c r="Q46" s="286">
        <f>SUM(Q41:Q45)</f>
        <v>0</v>
      </c>
      <c r="R46" s="285"/>
      <c r="S46" s="286">
        <f>SUM(S41:S45)</f>
        <v>0</v>
      </c>
    </row>
    <row r="47" spans="1:19" ht="13.5" thickBot="1">
      <c r="A47" s="177">
        <f t="shared" si="0"/>
        <v>44</v>
      </c>
      <c r="B47" s="287" t="s">
        <v>289</v>
      </c>
      <c r="C47" s="288"/>
      <c r="D47" s="288"/>
      <c r="E47" s="288"/>
      <c r="F47" s="288"/>
      <c r="G47" s="288"/>
      <c r="H47" s="288"/>
      <c r="I47" s="289"/>
      <c r="J47" s="290"/>
      <c r="K47" s="291">
        <f>_xlfn.RANK.EQ(K46,[2]Ranking!$C$2:$C$101)</f>
        <v>1</v>
      </c>
      <c r="L47" s="290"/>
      <c r="M47" s="291">
        <f>_xlfn.RANK.EQ(M46,[2]Ranking!$C$2:$C$101)</f>
        <v>1</v>
      </c>
      <c r="N47" s="290"/>
      <c r="O47" s="291">
        <f>_xlfn.RANK.EQ(O46,[2]Ranking!$C$2:$C$101)</f>
        <v>1</v>
      </c>
      <c r="P47" s="290"/>
      <c r="Q47" s="291">
        <f>_xlfn.RANK.EQ(Q46,[2]Ranking!$C$2:$C$101)</f>
        <v>1</v>
      </c>
      <c r="R47" s="290"/>
      <c r="S47" s="291">
        <f>_xlfn.RANK.EQ(S46,[2]Ranking!$C$2:$C$101)</f>
        <v>1</v>
      </c>
    </row>
    <row r="49" spans="1:19" ht="22.75" customHeight="1"/>
    <row r="50" spans="1:19" ht="22.75" customHeight="1">
      <c r="A50" s="168"/>
      <c r="B50" s="482" t="s">
        <v>352</v>
      </c>
      <c r="C50" s="482"/>
      <c r="D50" s="482"/>
      <c r="E50" s="482"/>
      <c r="F50" s="482"/>
      <c r="G50" s="482"/>
      <c r="H50" s="482"/>
      <c r="I50" s="482"/>
      <c r="J50" s="482"/>
      <c r="K50" s="482"/>
      <c r="L50" s="482"/>
      <c r="M50" s="482"/>
      <c r="N50" s="482"/>
      <c r="O50" s="482"/>
      <c r="P50" s="482"/>
      <c r="Q50" s="482"/>
      <c r="R50" s="482"/>
      <c r="S50" s="482"/>
    </row>
    <row r="51" spans="1:19" ht="22.5" customHeight="1">
      <c r="B51" s="292"/>
      <c r="C51" s="292"/>
      <c r="D51" s="168" t="s">
        <v>353</v>
      </c>
      <c r="E51" s="168"/>
      <c r="F51" s="483"/>
      <c r="G51" s="483"/>
      <c r="H51" s="483"/>
      <c r="I51" s="483"/>
      <c r="M51" s="185" t="s">
        <v>354</v>
      </c>
      <c r="P51" s="483"/>
      <c r="Q51" s="483"/>
      <c r="R51" s="483"/>
      <c r="S51" s="483"/>
    </row>
    <row r="52" spans="1:19" ht="10.15" customHeight="1">
      <c r="D52" s="175"/>
      <c r="E52" s="175"/>
      <c r="F52" s="484" t="s">
        <v>355</v>
      </c>
      <c r="G52" s="484"/>
      <c r="H52" s="484"/>
      <c r="I52" s="484"/>
      <c r="J52" s="183"/>
      <c r="K52" s="278"/>
      <c r="L52" s="183"/>
      <c r="M52" s="278"/>
      <c r="N52" s="183"/>
      <c r="O52" s="278"/>
      <c r="P52" s="484" t="s">
        <v>355</v>
      </c>
      <c r="Q52" s="484"/>
      <c r="R52" s="484"/>
      <c r="S52" s="484"/>
    </row>
  </sheetData>
  <sheetProtection sheet="1" objects="1" scenarios="1" formatRows="0"/>
  <dataConsolidate/>
  <mergeCells count="139">
    <mergeCell ref="D5:G5"/>
    <mergeCell ref="H5:I6"/>
    <mergeCell ref="J5:O6"/>
    <mergeCell ref="P5:Q5"/>
    <mergeCell ref="R5:S5"/>
    <mergeCell ref="D6:G6"/>
    <mergeCell ref="R6:S6"/>
    <mergeCell ref="A1:P1"/>
    <mergeCell ref="Q1:S1"/>
    <mergeCell ref="A2:C2"/>
    <mergeCell ref="B4:C4"/>
    <mergeCell ref="D4:G4"/>
    <mergeCell ref="H4:I4"/>
    <mergeCell ref="J4:O4"/>
    <mergeCell ref="P4:Q4"/>
    <mergeCell ref="R4:S4"/>
    <mergeCell ref="J8:K8"/>
    <mergeCell ref="L8:M8"/>
    <mergeCell ref="N8:O8"/>
    <mergeCell ref="P8:Q8"/>
    <mergeCell ref="R8:S8"/>
    <mergeCell ref="J10:K10"/>
    <mergeCell ref="L10:M10"/>
    <mergeCell ref="N10:O10"/>
    <mergeCell ref="P10:Q10"/>
    <mergeCell ref="R10:S10"/>
    <mergeCell ref="B12:G12"/>
    <mergeCell ref="J12:K12"/>
    <mergeCell ref="L12:M12"/>
    <mergeCell ref="N12:O12"/>
    <mergeCell ref="P12:Q12"/>
    <mergeCell ref="R12:S12"/>
    <mergeCell ref="B11:G11"/>
    <mergeCell ref="J11:K11"/>
    <mergeCell ref="L11:M11"/>
    <mergeCell ref="N11:O11"/>
    <mergeCell ref="P11:Q11"/>
    <mergeCell ref="R11:S11"/>
    <mergeCell ref="B14:G14"/>
    <mergeCell ref="J14:K14"/>
    <mergeCell ref="L14:M14"/>
    <mergeCell ref="N14:O14"/>
    <mergeCell ref="P14:Q14"/>
    <mergeCell ref="R14:S14"/>
    <mergeCell ref="B13:G13"/>
    <mergeCell ref="J13:K13"/>
    <mergeCell ref="L13:M13"/>
    <mergeCell ref="N13:O13"/>
    <mergeCell ref="P13:Q13"/>
    <mergeCell ref="R13:S13"/>
    <mergeCell ref="B16:G16"/>
    <mergeCell ref="J16:K16"/>
    <mergeCell ref="L16:M16"/>
    <mergeCell ref="N16:O16"/>
    <mergeCell ref="P16:Q16"/>
    <mergeCell ref="R16:S16"/>
    <mergeCell ref="B15:G15"/>
    <mergeCell ref="J15:K15"/>
    <mergeCell ref="L15:M15"/>
    <mergeCell ref="N15:O15"/>
    <mergeCell ref="P15:Q15"/>
    <mergeCell ref="R15:S15"/>
    <mergeCell ref="B18:F18"/>
    <mergeCell ref="J18:K18"/>
    <mergeCell ref="L18:M18"/>
    <mergeCell ref="N18:O18"/>
    <mergeCell ref="P18:Q18"/>
    <mergeCell ref="R18:S18"/>
    <mergeCell ref="B17:F17"/>
    <mergeCell ref="J17:K17"/>
    <mergeCell ref="L17:M17"/>
    <mergeCell ref="N17:O17"/>
    <mergeCell ref="P17:Q17"/>
    <mergeCell ref="R17:S17"/>
    <mergeCell ref="J19:K19"/>
    <mergeCell ref="L19:M19"/>
    <mergeCell ref="N19:O19"/>
    <mergeCell ref="P19:Q19"/>
    <mergeCell ref="R19:S19"/>
    <mergeCell ref="J20:K20"/>
    <mergeCell ref="L20:M20"/>
    <mergeCell ref="N20:O20"/>
    <mergeCell ref="P20:Q20"/>
    <mergeCell ref="R20:S20"/>
    <mergeCell ref="J21:K21"/>
    <mergeCell ref="L21:M21"/>
    <mergeCell ref="N21:O21"/>
    <mergeCell ref="P21:Q21"/>
    <mergeCell ref="R21:S21"/>
    <mergeCell ref="B22:G22"/>
    <mergeCell ref="J22:K22"/>
    <mergeCell ref="L22:M22"/>
    <mergeCell ref="N22:O22"/>
    <mergeCell ref="P22:Q22"/>
    <mergeCell ref="R25:S25"/>
    <mergeCell ref="R22:S22"/>
    <mergeCell ref="D23:E23"/>
    <mergeCell ref="F23:I23"/>
    <mergeCell ref="J23:K24"/>
    <mergeCell ref="L23:M24"/>
    <mergeCell ref="N23:O24"/>
    <mergeCell ref="P23:Q24"/>
    <mergeCell ref="R23:S24"/>
    <mergeCell ref="E24:G24"/>
    <mergeCell ref="H24:I24"/>
    <mergeCell ref="B27:I27"/>
    <mergeCell ref="J27:K27"/>
    <mergeCell ref="L27:M27"/>
    <mergeCell ref="N27:O27"/>
    <mergeCell ref="P27:Q27"/>
    <mergeCell ref="B25:I25"/>
    <mergeCell ref="J25:K25"/>
    <mergeCell ref="L25:M25"/>
    <mergeCell ref="N25:O25"/>
    <mergeCell ref="P25:Q25"/>
    <mergeCell ref="R27:S27"/>
    <mergeCell ref="J28:K28"/>
    <mergeCell ref="L28:M28"/>
    <mergeCell ref="N28:O28"/>
    <mergeCell ref="P28:Q28"/>
    <mergeCell ref="R28:S28"/>
    <mergeCell ref="J26:K26"/>
    <mergeCell ref="L26:M26"/>
    <mergeCell ref="N26:O26"/>
    <mergeCell ref="P26:Q26"/>
    <mergeCell ref="R26:S26"/>
    <mergeCell ref="B40:H40"/>
    <mergeCell ref="D43:H43"/>
    <mergeCell ref="B50:S50"/>
    <mergeCell ref="F51:I51"/>
    <mergeCell ref="P51:S51"/>
    <mergeCell ref="F52:I52"/>
    <mergeCell ref="P52:S52"/>
    <mergeCell ref="B31:H31"/>
    <mergeCell ref="B32:H32"/>
    <mergeCell ref="B36:H36"/>
    <mergeCell ref="B37:H37"/>
    <mergeCell ref="B38:H38"/>
    <mergeCell ref="B39:H39"/>
  </mergeCells>
  <conditionalFormatting sqref="I46">
    <cfRule type="cellIs" dxfId="15" priority="16" operator="notEqual">
      <formula>100</formula>
    </cfRule>
  </conditionalFormatting>
  <conditionalFormatting sqref="K47">
    <cfRule type="cellIs" dxfId="14" priority="13" operator="equal">
      <formula>3</formula>
    </cfRule>
    <cfRule type="cellIs" dxfId="13" priority="14" operator="equal">
      <formula>2</formula>
    </cfRule>
    <cfRule type="cellIs" dxfId="12" priority="15" operator="equal">
      <formula>1</formula>
    </cfRule>
  </conditionalFormatting>
  <conditionalFormatting sqref="M47">
    <cfRule type="cellIs" dxfId="11" priority="10" operator="equal">
      <formula>3</formula>
    </cfRule>
    <cfRule type="cellIs" dxfId="10" priority="11" operator="equal">
      <formula>2</formula>
    </cfRule>
    <cfRule type="cellIs" dxfId="9" priority="12" operator="equal">
      <formula>1</formula>
    </cfRule>
  </conditionalFormatting>
  <conditionalFormatting sqref="O47">
    <cfRule type="cellIs" dxfId="8" priority="7" operator="equal">
      <formula>3</formula>
    </cfRule>
    <cfRule type="cellIs" dxfId="7" priority="8" operator="equal">
      <formula>2</formula>
    </cfRule>
    <cfRule type="cellIs" dxfId="6" priority="9" operator="equal">
      <formula>1</formula>
    </cfRule>
  </conditionalFormatting>
  <conditionalFormatting sqref="Q47">
    <cfRule type="cellIs" dxfId="5" priority="4" operator="equal">
      <formula>3</formula>
    </cfRule>
    <cfRule type="cellIs" dxfId="4" priority="5" operator="equal">
      <formula>2</formula>
    </cfRule>
    <cfRule type="cellIs" dxfId="3" priority="6" operator="equal">
      <formula>1</formula>
    </cfRule>
  </conditionalFormatting>
  <conditionalFormatting sqref="S47">
    <cfRule type="cellIs" dxfId="2" priority="1" operator="equal">
      <formula>3</formula>
    </cfRule>
    <cfRule type="cellIs" dxfId="1" priority="2" operator="equal">
      <formula>2</formula>
    </cfRule>
    <cfRule type="cellIs" dxfId="0" priority="3" operator="equal">
      <formula>1</formula>
    </cfRule>
  </conditionalFormatting>
  <dataValidations count="9">
    <dataValidation type="list" allowBlank="1" showInputMessage="1" showErrorMessage="1" sqref="A2:C2" xr:uid="{8E9B25B6-859C-49B4-AAF9-B7C2462A1CED}">
      <formula1>"PUBLIC, INTERNAL, CONFIDENTIAL, STRICTLY – CONFIDENTIAL, -"</formula1>
    </dataValidation>
    <dataValidation allowBlank="1" showInputMessage="1" sqref="F51 P51" xr:uid="{E0F828A6-3A5C-48AF-8D95-332B0365FDE3}"/>
    <dataValidation type="list" allowBlank="1" showInputMessage="1" showErrorMessage="1" sqref="P22 P25 J22 J25 J27 L27 L22 L25 N27 N22 N25 P27 R22 R25 R27" xr:uid="{D5FE11A2-F929-47ED-8FD3-6F8E1340E7AE}">
      <formula1>geeignet_ungeeignet</formula1>
    </dataValidation>
    <dataValidation type="list" allowBlank="1" showInputMessage="1" sqref="J19 L19 N19 P19 R19" xr:uid="{6A8613A8-77EB-4FC3-A58D-4FDB725ECA84}">
      <formula1>geeignet_ungeeignet</formula1>
    </dataValidation>
    <dataValidation type="list" allowBlank="1" showInputMessage="1" sqref="P11:P15 J11:J15 J23 L23 L11:L15 N23 N11:N15 P23 R11:R15 R23 J17:J18 L17:L18 N17:N18 P17:P18 R17:R18" xr:uid="{20BE038C-B20E-49B4-BC94-C5762B455EE6}">
      <formula1>Auswahl_ja_nein</formula1>
    </dataValidation>
    <dataValidation type="list" allowBlank="1" showInputMessage="1" showErrorMessage="1" sqref="C23:C24" xr:uid="{91B01E8B-88BB-45B6-A218-9FD0E6DCC6DB}">
      <formula1>Mindestzahl</formula1>
    </dataValidation>
    <dataValidation type="list" allowBlank="1" showInputMessage="1" sqref="D43 E24" xr:uid="{F3558689-75D7-4B2A-B22A-C7984F42D440}">
      <formula1>Länder_und_Regionen</formula1>
    </dataValidation>
    <dataValidation type="decimal" allowBlank="1" showInputMessage="1" showErrorMessage="1" error="Max. 10 Punkte" sqref="P35:P40 N35:N40 L35:L40 J35:J40 R35:R40" xr:uid="{05DE8310-66B5-4D83-B400-2A6C11670109}">
      <formula1>0</formula1>
      <formula2>10</formula2>
    </dataValidation>
    <dataValidation type="whole" errorStyle="warning" allowBlank="1" showInputMessage="1" showErrorMessage="1" sqref="I35:I40 I43 I45" xr:uid="{FC5B50F6-456B-4B51-9F6D-BAA7AF8784F8}">
      <formula1>0</formula1>
      <formula2>100</formula2>
    </dataValidation>
  </dataValidations>
  <pageMargins left="0.39370078740157483" right="0.39370078740157483" top="0.39370078740157483" bottom="0.31496062992125984" header="0" footer="0.19685039370078741"/>
  <pageSetup paperSize="9" scale="67" orientation="landscape" cellComments="asDisplayed" horizontalDpi="300" verticalDpi="300" r:id="rId1"/>
  <headerFooter>
    <oddFooter>&amp;L&amp;7Form 31-1-12-en</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E2A8E-B42F-4A3C-9500-BEBF8B56B8C2}">
  <dimension ref="A1:F37"/>
  <sheetViews>
    <sheetView zoomScaleNormal="100" workbookViewId="0">
      <selection activeCell="B23" sqref="B23"/>
    </sheetView>
  </sheetViews>
  <sheetFormatPr defaultColWidth="11.453125" defaultRowHeight="14.5"/>
  <cols>
    <col min="1" max="1" width="8.453125" style="60" customWidth="1"/>
    <col min="2" max="2" width="77" style="60" customWidth="1"/>
    <col min="3" max="16384" width="11.453125" style="60"/>
  </cols>
  <sheetData>
    <row r="1" spans="1:6" ht="15.5">
      <c r="A1" s="58" t="s">
        <v>356</v>
      </c>
      <c r="B1" s="59"/>
      <c r="C1" s="59"/>
      <c r="D1" s="59"/>
      <c r="E1" s="59"/>
      <c r="F1" s="59"/>
    </row>
    <row r="2" spans="1:6">
      <c r="A2" s="61" t="s">
        <v>357</v>
      </c>
      <c r="B2" s="59"/>
      <c r="C2" s="59"/>
      <c r="D2" s="59"/>
      <c r="E2" s="59"/>
      <c r="F2" s="59"/>
    </row>
    <row r="3" spans="1:6">
      <c r="A3" s="59"/>
      <c r="B3" s="62" t="s">
        <v>358</v>
      </c>
      <c r="C3" s="59"/>
      <c r="D3" s="59"/>
      <c r="E3" s="59"/>
      <c r="F3" s="59"/>
    </row>
    <row r="4" spans="1:6">
      <c r="A4" s="61" t="s">
        <v>359</v>
      </c>
      <c r="B4" s="59"/>
      <c r="C4" s="59"/>
      <c r="D4" s="59"/>
      <c r="E4" s="59"/>
      <c r="F4" s="59"/>
    </row>
    <row r="5" spans="1:6" ht="38.5">
      <c r="A5" s="59"/>
      <c r="B5" s="62" t="s">
        <v>360</v>
      </c>
      <c r="C5" s="59"/>
      <c r="D5" s="59"/>
      <c r="E5" s="59"/>
      <c r="F5" s="59"/>
    </row>
    <row r="6" spans="1:6">
      <c r="A6" s="61" t="s">
        <v>361</v>
      </c>
      <c r="B6" s="62"/>
      <c r="C6" s="59"/>
      <c r="D6" s="59"/>
      <c r="E6" s="59"/>
      <c r="F6" s="59"/>
    </row>
    <row r="7" spans="1:6" ht="51">
      <c r="A7" s="61"/>
      <c r="B7" s="62" t="s">
        <v>362</v>
      </c>
      <c r="C7" s="59"/>
      <c r="D7" s="59"/>
      <c r="E7" s="59"/>
      <c r="F7" s="59"/>
    </row>
    <row r="8" spans="1:6">
      <c r="A8" s="61" t="s">
        <v>363</v>
      </c>
      <c r="B8" s="62"/>
      <c r="C8" s="59"/>
      <c r="D8" s="59"/>
      <c r="E8" s="59"/>
      <c r="F8" s="59"/>
    </row>
    <row r="9" spans="1:6" ht="26">
      <c r="A9" s="59"/>
      <c r="B9" s="62" t="s">
        <v>364</v>
      </c>
      <c r="C9" s="59"/>
      <c r="D9" s="59"/>
      <c r="E9" s="59"/>
      <c r="F9" s="59"/>
    </row>
    <row r="10" spans="1:6">
      <c r="A10" s="61" t="s">
        <v>365</v>
      </c>
      <c r="B10" s="59"/>
      <c r="C10" s="59"/>
      <c r="D10" s="59"/>
      <c r="E10" s="59"/>
      <c r="F10" s="59"/>
    </row>
    <row r="11" spans="1:6" ht="25">
      <c r="A11" s="59"/>
      <c r="B11" s="63" t="s">
        <v>366</v>
      </c>
      <c r="C11" s="59"/>
      <c r="D11" s="59"/>
      <c r="E11" s="59"/>
      <c r="F11" s="59"/>
    </row>
    <row r="12" spans="1:6">
      <c r="A12" s="61" t="s">
        <v>367</v>
      </c>
      <c r="B12" s="59"/>
      <c r="C12" s="59"/>
      <c r="D12" s="59"/>
      <c r="E12" s="59"/>
      <c r="F12" s="59"/>
    </row>
    <row r="13" spans="1:6" ht="26">
      <c r="A13" s="59"/>
      <c r="B13" s="62" t="s">
        <v>368</v>
      </c>
      <c r="C13" s="59"/>
      <c r="D13" s="59"/>
      <c r="E13" s="59"/>
      <c r="F13" s="59"/>
    </row>
    <row r="14" spans="1:6" ht="29.5" customHeight="1">
      <c r="A14" s="540" t="s">
        <v>369</v>
      </c>
      <c r="B14" s="540"/>
      <c r="C14" s="59"/>
      <c r="D14" s="59"/>
      <c r="E14" s="59"/>
      <c r="F14" s="59"/>
    </row>
    <row r="15" spans="1:6" ht="37" customHeight="1">
      <c r="A15" s="59"/>
      <c r="B15" s="62" t="s">
        <v>370</v>
      </c>
      <c r="C15" s="59"/>
      <c r="D15" s="59"/>
      <c r="E15" s="59"/>
      <c r="F15" s="59"/>
    </row>
    <row r="16" spans="1:6">
      <c r="A16" s="61" t="s">
        <v>371</v>
      </c>
      <c r="B16" s="59"/>
      <c r="C16" s="59"/>
      <c r="D16" s="59"/>
      <c r="E16" s="59"/>
      <c r="F16" s="59"/>
    </row>
    <row r="17" spans="1:6" ht="38.5">
      <c r="A17" s="59"/>
      <c r="B17" s="62" t="s">
        <v>372</v>
      </c>
      <c r="C17" s="59"/>
      <c r="D17" s="59"/>
      <c r="E17" s="59"/>
      <c r="F17" s="59"/>
    </row>
    <row r="18" spans="1:6">
      <c r="A18" s="61" t="s">
        <v>373</v>
      </c>
      <c r="B18" s="59"/>
      <c r="C18" s="59"/>
      <c r="D18" s="59"/>
      <c r="E18" s="59"/>
      <c r="F18" s="59"/>
    </row>
    <row r="19" spans="1:6" ht="26.9" customHeight="1">
      <c r="A19" s="59"/>
      <c r="B19" s="62" t="s">
        <v>374</v>
      </c>
      <c r="C19" s="59"/>
      <c r="D19" s="59"/>
      <c r="E19" s="59"/>
      <c r="F19" s="59"/>
    </row>
    <row r="20" spans="1:6">
      <c r="A20" s="61" t="s">
        <v>375</v>
      </c>
      <c r="B20" s="59"/>
      <c r="C20" s="59"/>
      <c r="D20" s="59"/>
      <c r="E20" s="59"/>
      <c r="F20" s="59"/>
    </row>
    <row r="21" spans="1:6" ht="38.5">
      <c r="A21" s="59"/>
      <c r="B21" s="62" t="s">
        <v>376</v>
      </c>
      <c r="C21" s="59"/>
      <c r="D21" s="59"/>
      <c r="E21" s="59"/>
      <c r="F21" s="59"/>
    </row>
    <row r="22" spans="1:6">
      <c r="A22" s="64" t="s">
        <v>377</v>
      </c>
      <c r="B22" s="65"/>
      <c r="C22" s="59"/>
      <c r="D22" s="59"/>
      <c r="E22" s="59"/>
      <c r="F22" s="59"/>
    </row>
    <row r="23" spans="1:6" ht="79.5" customHeight="1">
      <c r="A23" s="59"/>
      <c r="B23" s="62" t="s">
        <v>378</v>
      </c>
      <c r="C23" s="59"/>
      <c r="D23" s="59"/>
      <c r="E23" s="59"/>
      <c r="F23" s="59"/>
    </row>
    <row r="24" spans="1:6">
      <c r="A24" s="59"/>
      <c r="B24" s="59"/>
      <c r="C24" s="59"/>
      <c r="D24" s="59"/>
      <c r="E24" s="59"/>
      <c r="F24" s="59"/>
    </row>
    <row r="25" spans="1:6">
      <c r="A25" s="59"/>
      <c r="B25" s="59"/>
      <c r="C25" s="59"/>
      <c r="D25" s="59"/>
      <c r="E25" s="59"/>
      <c r="F25" s="59"/>
    </row>
    <row r="26" spans="1:6">
      <c r="A26" s="59"/>
      <c r="B26" s="59"/>
      <c r="C26" s="59"/>
      <c r="D26" s="59"/>
      <c r="E26" s="59"/>
      <c r="F26" s="59"/>
    </row>
    <row r="27" spans="1:6">
      <c r="A27" s="59"/>
      <c r="B27" s="59"/>
      <c r="C27" s="59"/>
      <c r="D27" s="59"/>
      <c r="E27" s="59"/>
      <c r="F27" s="59"/>
    </row>
    <row r="28" spans="1:6">
      <c r="A28" s="59"/>
      <c r="B28" s="59"/>
      <c r="C28" s="59"/>
      <c r="D28" s="59"/>
      <c r="E28" s="59"/>
      <c r="F28" s="59"/>
    </row>
    <row r="29" spans="1:6">
      <c r="A29" s="59"/>
      <c r="B29" s="59"/>
      <c r="C29" s="59"/>
      <c r="D29" s="59"/>
      <c r="E29" s="59"/>
      <c r="F29" s="59"/>
    </row>
    <row r="30" spans="1:6">
      <c r="A30" s="59"/>
      <c r="B30" s="59"/>
      <c r="C30" s="59"/>
      <c r="D30" s="59"/>
      <c r="E30" s="59"/>
      <c r="F30" s="59"/>
    </row>
    <row r="31" spans="1:6">
      <c r="A31" s="59"/>
      <c r="B31" s="59"/>
      <c r="C31" s="59"/>
      <c r="D31" s="59"/>
      <c r="E31" s="59"/>
      <c r="F31" s="59"/>
    </row>
    <row r="32" spans="1:6">
      <c r="A32" s="59"/>
      <c r="B32" s="59"/>
      <c r="C32" s="59"/>
      <c r="D32" s="59"/>
      <c r="E32" s="59"/>
      <c r="F32" s="59"/>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sheetData>
  <mergeCells count="1">
    <mergeCell ref="A14:B14"/>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ma:contentTypeID="0x0101009F754FA02DCA72488A894E436BA3344B" ma:contentTypeVersion="19" ma:contentTypeDescription="Створення нового документа." ma:contentTypeScope="" ma:versionID="8182348e475d595a5cd600c574be5573">
  <xsd:schema xmlns:xsd="http://www.w3.org/2001/XMLSchema" xmlns:xs="http://www.w3.org/2001/XMLSchema" xmlns:p="http://schemas.microsoft.com/office/2006/metadata/properties" xmlns:ns2="3b4ddbec-3349-4c85-93f9-32bd5c8d2b43" xmlns:ns3="d48a697e-fd98-49a0-85bc-f2587ce56d60" targetNamespace="http://schemas.microsoft.com/office/2006/metadata/properties" ma:root="true" ma:fieldsID="d92fbb2ddb947df8a78dc7b98a27e9cd" ns2:_="" ns3:_="">
    <xsd:import namespace="3b4ddbec-3349-4c85-93f9-32bd5c8d2b43"/>
    <xsd:import namespace="d48a697e-fd98-49a0-85bc-f2587ce56d6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OCR" minOccurs="0"/>
                <xsd:element ref="ns2:MediaServiceLocation" minOccurs="0"/>
                <xsd:element ref="ns3:SharedWithUsers" minOccurs="0"/>
                <xsd:element ref="ns3:SharedWithDetails" minOccurs="0"/>
                <xsd:element ref="ns2:cleaned_x0020_up" minOccurs="0"/>
                <xsd:element ref="ns2:lcf76f155ced4ddcb4097134ff3c332f" minOccurs="0"/>
                <xsd:element ref="ns3:TaxCatchAll" minOccurs="0"/>
                <xsd:element ref="ns2:MediaServiceObjectDetectorVersions" minOccurs="0"/>
                <xsd:element ref="ns2:MediaServiceSearchProperties" minOccurs="0"/>
                <xsd:element ref="ns2: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4ddbec-3349-4c85-93f9-32bd5c8d2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cleaned_x0020_up" ma:index="20" nillable="true" ma:displayName="cleaned up" ma:default="1" ma:internalName="cleaned_x0020_up">
      <xsd:simpleType>
        <xsd:restriction base="dms:Boolean"/>
      </xsd:simpleType>
    </xsd:element>
    <xsd:element name="lcf76f155ced4ddcb4097134ff3c332f" ma:index="22" nillable="true" ma:taxonomy="true" ma:internalName="lcf76f155ced4ddcb4097134ff3c332f" ma:taxonomyFieldName="MediaServiceImageTags" ma:displayName="Теги зображень"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Status" ma:index="26" nillable="true" ma:displayName="Status" ma:format="Dropdown" ma:internalName="Statu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48a697e-fd98-49a0-85bc-f2587ce56d60" elementFormDefault="qualified">
    <xsd:import namespace="http://schemas.microsoft.com/office/2006/documentManagement/types"/>
    <xsd:import namespace="http://schemas.microsoft.com/office/infopath/2007/PartnerControls"/>
    <xsd:element name="SharedWithUsers" ma:index="18" nillable="true" ma:displayName="Спільний доступ"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Відомості про тих, хто має доступ" ma:internalName="SharedWithDetails" ma:readOnly="true">
      <xsd:simpleType>
        <xsd:restriction base="dms:Note">
          <xsd:maxLength value="255"/>
        </xsd:restriction>
      </xsd:simpleType>
    </xsd:element>
    <xsd:element name="TaxCatchAll" ma:index="23" nillable="true" ma:displayName="Taxonomy Catch All Column" ma:hidden="true" ma:list="{7ff593d6-2266-4918-b150-2dc17423ea98}" ma:internalName="TaxCatchAll" ma:showField="CatchAllData" ma:web="d48a697e-fd98-49a0-85bc-f2587ce56d6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cleaned_x0020_up xmlns="3b4ddbec-3349-4c85-93f9-32bd5c8d2b43">true</cleaned_x0020_up>
    <TaxCatchAll xmlns="d48a697e-fd98-49a0-85bc-f2587ce56d60" xsi:nil="true"/>
    <lcf76f155ced4ddcb4097134ff3c332f xmlns="3b4ddbec-3349-4c85-93f9-32bd5c8d2b43">
      <Terms xmlns="http://schemas.microsoft.com/office/infopath/2007/PartnerControls"/>
    </lcf76f155ced4ddcb4097134ff3c332f>
    <Status xmlns="3b4ddbec-3349-4c85-93f9-32bd5c8d2b43" xsi:nil="true"/>
  </documentManagement>
</p:properties>
</file>

<file path=customXml/itemProps1.xml><?xml version="1.0" encoding="utf-8"?>
<ds:datastoreItem xmlns:ds="http://schemas.openxmlformats.org/officeDocument/2006/customXml" ds:itemID="{73D09E42-5982-4134-8A34-BB9F5265269E}"/>
</file>

<file path=customXml/itemProps2.xml><?xml version="1.0" encoding="utf-8"?>
<ds:datastoreItem xmlns:ds="http://schemas.openxmlformats.org/officeDocument/2006/customXml" ds:itemID="{CAD0E8F7-AD1F-4B61-BC74-ED539E872B5B}">
  <ds:schemaRefs>
    <ds:schemaRef ds:uri="http://schemas.microsoft.com/sharepoint/v3/contenttype/forms"/>
  </ds:schemaRefs>
</ds:datastoreItem>
</file>

<file path=customXml/itemProps3.xml><?xml version="1.0" encoding="utf-8"?>
<ds:datastoreItem xmlns:ds="http://schemas.openxmlformats.org/officeDocument/2006/customXml" ds:itemID="{FB79A041-8DC1-4959-9289-7C08DE223F49}">
  <ds:schemaRefs>
    <ds:schemaRef ds:uri="http://schemas.microsoft.com/office/2006/metadata/properties"/>
    <ds:schemaRef ds:uri="http://schemas.microsoft.com/office/infopath/2007/PartnerControls"/>
    <ds:schemaRef ds:uri="3b4ddbec-3349-4c85-93f9-32bd5c8d2b43"/>
    <ds:schemaRef ds:uri="d48a697e-fd98-49a0-85bc-f2587ce56d60"/>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Запрошення</vt:lpstr>
      <vt:lpstr>Додаток 1</vt:lpstr>
      <vt:lpstr>Technical assessment grid</vt:lpstr>
      <vt:lpstr>Eligibility assessment</vt:lpstr>
      <vt:lpstr>FAQ_Tender</vt:lpstr>
      <vt:lpstr>'Eligibility assessment'!Print_Area</vt:lpstr>
      <vt:lpstr>'Technical assessment grid'!Print_Area</vt:lpstr>
      <vt:lpstr>'Technical assessment grid'!Print_Titles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Nimchynova, Vita GIZ UA</dc:creator>
  <cp:keywords/>
  <dc:description/>
  <cp:lastModifiedBy>Nimchynova, Vita GIZ UA</cp:lastModifiedBy>
  <cp:revision/>
  <dcterms:created xsi:type="dcterms:W3CDTF">2024-05-28T12:37:47Z</dcterms:created>
  <dcterms:modified xsi:type="dcterms:W3CDTF">2025-11-04T10:50:31Z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0x0101009F754FA02DCA72488A894E436BA3344B</vt:lpwstr>
  </property>
  <property fmtid="{D5CDD505-2E9C-101B-9397-08002B2CF9AE}" pid="3" name="MediaServiceImageTags">
    <vt:lpwstr/>
  </property>
</Properties>
</file>