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 2026/G-011233/10002146 Customs Brokerage Services/03 Tender/"/>
    </mc:Choice>
  </mc:AlternateContent>
  <xr:revisionPtr revIDLastSave="82" documentId="13_ncr:1_{B29D50CD-4DB2-4877-A5E4-9D15AB0CAFF7}" xr6:coauthVersionLast="47" xr6:coauthVersionMax="47" xr10:uidLastSave="{F92C1A35-6905-4C73-8C8A-FD16CD5AB281}"/>
  <bookViews>
    <workbookView xWindow="-120" yWindow="-120" windowWidth="29040" windowHeight="15720" tabRatio="890"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state="hidden"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пропозиція'!$A$1:$F$37</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15" i="57" l="1"/>
  <c r="P114" i="57"/>
  <c r="P113" i="57"/>
  <c r="P112" i="57"/>
  <c r="P111" i="57"/>
  <c r="D111" i="57"/>
  <c r="P110" i="57"/>
  <c r="N110" i="57"/>
  <c r="L110" i="57"/>
  <c r="J110" i="57"/>
  <c r="H110" i="57"/>
  <c r="F110" i="57"/>
  <c r="P109" i="57"/>
  <c r="N109" i="57"/>
  <c r="L109" i="57"/>
  <c r="J109" i="57"/>
  <c r="H109" i="57"/>
  <c r="F109" i="57"/>
  <c r="F111" i="57" s="1"/>
  <c r="P108" i="57"/>
  <c r="N108" i="57"/>
  <c r="N111" i="57" s="1"/>
  <c r="L108" i="57"/>
  <c r="L111" i="57" s="1"/>
  <c r="J108" i="57"/>
  <c r="J111" i="57" s="1"/>
  <c r="H108" i="57"/>
  <c r="H111" i="57" s="1"/>
  <c r="F108" i="57"/>
  <c r="P107" i="57"/>
  <c r="P106" i="57"/>
  <c r="D106" i="57"/>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F102" i="57"/>
  <c r="P101" i="57"/>
  <c r="N101" i="57"/>
  <c r="L101" i="57"/>
  <c r="J101" i="57"/>
  <c r="H101" i="57"/>
  <c r="F101" i="57"/>
  <c r="P100" i="57"/>
  <c r="N100" i="57"/>
  <c r="N106" i="57" s="1"/>
  <c r="L100" i="57"/>
  <c r="L106" i="57" s="1"/>
  <c r="J100" i="57"/>
  <c r="J106" i="57" s="1"/>
  <c r="H100" i="57"/>
  <c r="F100" i="57"/>
  <c r="P99" i="57"/>
  <c r="N99" i="57"/>
  <c r="L99" i="57"/>
  <c r="J99" i="57"/>
  <c r="H99" i="57"/>
  <c r="H106" i="57" s="1"/>
  <c r="F99" i="57"/>
  <c r="F106" i="57" s="1"/>
  <c r="P98" i="57"/>
  <c r="P97" i="57"/>
  <c r="D97" i="57"/>
  <c r="P96" i="57"/>
  <c r="N96" i="57"/>
  <c r="L96" i="57"/>
  <c r="J96" i="57"/>
  <c r="H96" i="57"/>
  <c r="F96" i="57"/>
  <c r="P95" i="57"/>
  <c r="N95" i="57"/>
  <c r="L95" i="57"/>
  <c r="J95" i="57"/>
  <c r="H95" i="57"/>
  <c r="F95" i="57"/>
  <c r="P94" i="57"/>
  <c r="N94" i="57"/>
  <c r="L94" i="57"/>
  <c r="J94" i="57"/>
  <c r="H94" i="57"/>
  <c r="F94" i="57"/>
  <c r="P93" i="57"/>
  <c r="N93" i="57"/>
  <c r="L93" i="57"/>
  <c r="J93" i="57"/>
  <c r="H93" i="57"/>
  <c r="F93" i="57"/>
  <c r="P92" i="57"/>
  <c r="N92" i="57"/>
  <c r="N97" i="57" s="1"/>
  <c r="L92" i="57"/>
  <c r="L97" i="57" s="1"/>
  <c r="J92" i="57"/>
  <c r="H92" i="57"/>
  <c r="F92" i="57"/>
  <c r="P91" i="57"/>
  <c r="N91" i="57"/>
  <c r="L91" i="57"/>
  <c r="J91" i="57"/>
  <c r="H91" i="57"/>
  <c r="F91" i="57"/>
  <c r="P90" i="57"/>
  <c r="N90" i="57"/>
  <c r="L90" i="57"/>
  <c r="J90" i="57"/>
  <c r="J97" i="57" s="1"/>
  <c r="H90" i="57"/>
  <c r="H97" i="57" s="1"/>
  <c r="F90" i="57"/>
  <c r="F97" i="57" s="1"/>
  <c r="P89" i="57"/>
  <c r="P88" i="57"/>
  <c r="F88" i="57"/>
  <c r="D88" i="57"/>
  <c r="D112" i="57" s="1"/>
  <c r="P87" i="57"/>
  <c r="N87" i="57"/>
  <c r="L87" i="57"/>
  <c r="J87" i="57"/>
  <c r="H87" i="57"/>
  <c r="F87" i="57"/>
  <c r="P86" i="57"/>
  <c r="N86" i="57"/>
  <c r="L86" i="57"/>
  <c r="J86" i="57"/>
  <c r="H86" i="57"/>
  <c r="F86" i="57"/>
  <c r="P85" i="57"/>
  <c r="N85" i="57"/>
  <c r="L85" i="57"/>
  <c r="J85" i="57"/>
  <c r="H85" i="57"/>
  <c r="F85" i="57"/>
  <c r="P84" i="57"/>
  <c r="N84" i="57"/>
  <c r="L84" i="57"/>
  <c r="J84" i="57"/>
  <c r="J88" i="57" s="1"/>
  <c r="H84" i="57"/>
  <c r="F84" i="57"/>
  <c r="P83" i="57"/>
  <c r="N83" i="57"/>
  <c r="L83" i="57"/>
  <c r="J83" i="57"/>
  <c r="H83" i="57"/>
  <c r="F83" i="57"/>
  <c r="P82" i="57"/>
  <c r="N82" i="57"/>
  <c r="L82" i="57"/>
  <c r="J82" i="57"/>
  <c r="H82" i="57"/>
  <c r="F82" i="57"/>
  <c r="P81" i="57"/>
  <c r="N81" i="57"/>
  <c r="L81" i="57"/>
  <c r="L88" i="57" s="1"/>
  <c r="J81" i="57"/>
  <c r="H81" i="57"/>
  <c r="H88" i="57" s="1"/>
  <c r="F81" i="57"/>
  <c r="P80" i="57"/>
  <c r="N80" i="57"/>
  <c r="N88" i="57" s="1"/>
  <c r="L80" i="57"/>
  <c r="J80" i="57"/>
  <c r="H80" i="57"/>
  <c r="F80" i="57"/>
  <c r="P79" i="57"/>
  <c r="P78" i="57"/>
  <c r="D78" i="57"/>
  <c r="P77" i="57"/>
  <c r="N77" i="57"/>
  <c r="L77" i="57"/>
  <c r="J77" i="57"/>
  <c r="H77" i="57"/>
  <c r="F77" i="57"/>
  <c r="P76" i="57"/>
  <c r="N76" i="57"/>
  <c r="L76" i="57"/>
  <c r="J76" i="57"/>
  <c r="H76" i="57"/>
  <c r="F76" i="57"/>
  <c r="P75" i="57"/>
  <c r="N75" i="57"/>
  <c r="L75" i="57"/>
  <c r="J75" i="57"/>
  <c r="H75" i="57"/>
  <c r="F75" i="57"/>
  <c r="P74" i="57"/>
  <c r="N74" i="57"/>
  <c r="L74" i="57"/>
  <c r="J74" i="57"/>
  <c r="H74" i="57"/>
  <c r="F74" i="57"/>
  <c r="P73" i="57"/>
  <c r="N73" i="57"/>
  <c r="L73" i="57"/>
  <c r="J73" i="57"/>
  <c r="H73" i="57"/>
  <c r="H78" i="57" s="1"/>
  <c r="F73" i="57"/>
  <c r="P72" i="57"/>
  <c r="N72" i="57"/>
  <c r="L72" i="57"/>
  <c r="J72" i="57"/>
  <c r="H72" i="57"/>
  <c r="F72" i="57"/>
  <c r="P71" i="57"/>
  <c r="N71" i="57"/>
  <c r="L71" i="57"/>
  <c r="J71" i="57"/>
  <c r="J78" i="57" s="1"/>
  <c r="H71" i="57"/>
  <c r="F71" i="57"/>
  <c r="P70" i="57"/>
  <c r="N70" i="57"/>
  <c r="N78" i="57" s="1"/>
  <c r="L70" i="57"/>
  <c r="L78" i="57" s="1"/>
  <c r="J70" i="57"/>
  <c r="H70" i="57"/>
  <c r="F70" i="57"/>
  <c r="F78" i="57" s="1"/>
  <c r="P69" i="57"/>
  <c r="P68" i="57"/>
  <c r="J68" i="57"/>
  <c r="H68" i="57"/>
  <c r="D68" i="57"/>
  <c r="P67" i="57"/>
  <c r="N67" i="57"/>
  <c r="L67" i="57"/>
  <c r="J67" i="57"/>
  <c r="H67" i="57"/>
  <c r="F67" i="57"/>
  <c r="P66" i="57"/>
  <c r="N66" i="57"/>
  <c r="L66" i="57"/>
  <c r="J66" i="57"/>
  <c r="H66" i="57"/>
  <c r="F66" i="57"/>
  <c r="P65" i="57"/>
  <c r="N65" i="57"/>
  <c r="L65" i="57"/>
  <c r="J65" i="57"/>
  <c r="H65" i="57"/>
  <c r="F65" i="57"/>
  <c r="P64" i="57"/>
  <c r="N64" i="57"/>
  <c r="N68" i="57" s="1"/>
  <c r="L64" i="57"/>
  <c r="J64" i="57"/>
  <c r="H64" i="57"/>
  <c r="F64" i="57"/>
  <c r="P63" i="57"/>
  <c r="N63" i="57"/>
  <c r="L63" i="57"/>
  <c r="J63" i="57"/>
  <c r="H63" i="57"/>
  <c r="F63" i="57"/>
  <c r="P62" i="57"/>
  <c r="N62" i="57"/>
  <c r="L62" i="57"/>
  <c r="J62" i="57"/>
  <c r="H62" i="57"/>
  <c r="F62" i="57"/>
  <c r="P61" i="57"/>
  <c r="N61" i="57"/>
  <c r="L61" i="57"/>
  <c r="L68" i="57" s="1"/>
  <c r="J61" i="57"/>
  <c r="H61" i="57"/>
  <c r="F61" i="57"/>
  <c r="F68" i="57" s="1"/>
  <c r="P60" i="57"/>
  <c r="N60" i="57"/>
  <c r="L60" i="57"/>
  <c r="J60" i="57"/>
  <c r="H60" i="57"/>
  <c r="F60" i="57"/>
  <c r="P59" i="57"/>
  <c r="P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N58" i="57" s="1"/>
  <c r="L53" i="57"/>
  <c r="L58" i="57" s="1"/>
  <c r="J53" i="57"/>
  <c r="H53" i="57"/>
  <c r="F53" i="57"/>
  <c r="P52" i="57"/>
  <c r="N52" i="57"/>
  <c r="L52" i="57"/>
  <c r="J52" i="57"/>
  <c r="H52" i="57"/>
  <c r="F52" i="57"/>
  <c r="P51" i="57"/>
  <c r="N51" i="57"/>
  <c r="L51" i="57"/>
  <c r="J51" i="57"/>
  <c r="H51" i="57"/>
  <c r="F51" i="57"/>
  <c r="P50" i="57"/>
  <c r="N50" i="57"/>
  <c r="L50" i="57"/>
  <c r="J50" i="57"/>
  <c r="J58" i="57" s="1"/>
  <c r="H50" i="57"/>
  <c r="H58" i="57" s="1"/>
  <c r="F50" i="57"/>
  <c r="F58" i="57" s="1"/>
  <c r="P49" i="57"/>
  <c r="P48" i="57"/>
  <c r="N48" i="57"/>
  <c r="L48" i="57"/>
  <c r="D48" i="57"/>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P42" i="57"/>
  <c r="N42" i="57"/>
  <c r="L42" i="57"/>
  <c r="J42" i="57"/>
  <c r="H42" i="57"/>
  <c r="F42" i="57"/>
  <c r="P41" i="57"/>
  <c r="N41" i="57"/>
  <c r="L41" i="57"/>
  <c r="J41" i="57"/>
  <c r="J48" i="57" s="1"/>
  <c r="H41" i="57"/>
  <c r="F41" i="57"/>
  <c r="P40" i="57"/>
  <c r="N40" i="57"/>
  <c r="L40" i="57"/>
  <c r="J40" i="57"/>
  <c r="H40" i="57"/>
  <c r="H48" i="57" s="1"/>
  <c r="F40" i="57"/>
  <c r="F48" i="57" s="1"/>
  <c r="F112" i="57" s="1"/>
  <c r="P39" i="57"/>
  <c r="P38" i="57"/>
  <c r="P37" i="57"/>
  <c r="D37" i="57"/>
  <c r="P36" i="57"/>
  <c r="N36" i="57"/>
  <c r="L36" i="57"/>
  <c r="J36" i="57"/>
  <c r="H36" i="57"/>
  <c r="F36" i="57"/>
  <c r="P35" i="57"/>
  <c r="D35" i="57"/>
  <c r="P34" i="57"/>
  <c r="N34" i="57"/>
  <c r="L34" i="57"/>
  <c r="J34" i="57"/>
  <c r="H34" i="57"/>
  <c r="F34" i="57"/>
  <c r="P33" i="57"/>
  <c r="N33" i="57"/>
  <c r="L33" i="57"/>
  <c r="J33" i="57"/>
  <c r="J35" i="57" s="1"/>
  <c r="H33" i="57"/>
  <c r="H35" i="57" s="1"/>
  <c r="F33" i="57"/>
  <c r="F35" i="57" s="1"/>
  <c r="P32" i="57"/>
  <c r="N32" i="57"/>
  <c r="N35" i="57" s="1"/>
  <c r="L32" i="57"/>
  <c r="L35" i="57" s="1"/>
  <c r="J32" i="57"/>
  <c r="H32" i="57"/>
  <c r="F32" i="57"/>
  <c r="P31" i="57"/>
  <c r="P30" i="57"/>
  <c r="D30" i="57"/>
  <c r="P29" i="57"/>
  <c r="N29" i="57"/>
  <c r="L29" i="57"/>
  <c r="J29" i="57"/>
  <c r="H29" i="57"/>
  <c r="H30" i="57" s="1"/>
  <c r="F29" i="57"/>
  <c r="F30" i="57" s="1"/>
  <c r="P28" i="57"/>
  <c r="N28" i="57"/>
  <c r="N30" i="57" s="1"/>
  <c r="L28" i="57"/>
  <c r="L30" i="57" s="1"/>
  <c r="J28" i="57"/>
  <c r="J30" i="57" s="1"/>
  <c r="H28" i="57"/>
  <c r="F28" i="57"/>
  <c r="P27" i="57"/>
  <c r="P26" i="57"/>
  <c r="D26" i="57"/>
  <c r="P25" i="57"/>
  <c r="N25" i="57"/>
  <c r="L25" i="57"/>
  <c r="J25" i="57"/>
  <c r="H25" i="57"/>
  <c r="F25" i="57"/>
  <c r="P24" i="57"/>
  <c r="N24" i="57"/>
  <c r="N26" i="57" s="1"/>
  <c r="L24" i="57"/>
  <c r="L26" i="57" s="1"/>
  <c r="J24" i="57"/>
  <c r="J26" i="57" s="1"/>
  <c r="H24" i="57"/>
  <c r="H26" i="57" s="1"/>
  <c r="F24" i="57"/>
  <c r="F26" i="57" s="1"/>
  <c r="P23" i="57"/>
  <c r="P22" i="57"/>
  <c r="D22" i="57"/>
  <c r="P21" i="57"/>
  <c r="N21" i="57"/>
  <c r="L21" i="57"/>
  <c r="J21" i="57"/>
  <c r="H21" i="57"/>
  <c r="F21" i="57"/>
  <c r="P20" i="57"/>
  <c r="N20" i="57"/>
  <c r="N22" i="57" s="1"/>
  <c r="L20" i="57"/>
  <c r="L22" i="57" s="1"/>
  <c r="J20" i="57"/>
  <c r="J22" i="57" s="1"/>
  <c r="H20" i="57"/>
  <c r="H22" i="57" s="1"/>
  <c r="F20" i="57"/>
  <c r="F22" i="57" s="1"/>
  <c r="P19" i="57"/>
  <c r="P18" i="57"/>
  <c r="D18" i="57"/>
  <c r="P17" i="57"/>
  <c r="N17" i="57"/>
  <c r="L17" i="57"/>
  <c r="J17" i="57"/>
  <c r="H17" i="57"/>
  <c r="F17" i="57"/>
  <c r="P16" i="57"/>
  <c r="N16" i="57"/>
  <c r="N18" i="57" s="1"/>
  <c r="L16" i="57"/>
  <c r="L18" i="57" s="1"/>
  <c r="J16" i="57"/>
  <c r="J18" i="57" s="1"/>
  <c r="H16" i="57"/>
  <c r="H18" i="57" s="1"/>
  <c r="F16" i="57"/>
  <c r="F18" i="57" s="1"/>
  <c r="P15" i="57"/>
  <c r="P14" i="57"/>
  <c r="N14" i="57"/>
  <c r="L14" i="57"/>
  <c r="D14" i="57"/>
  <c r="P13" i="57"/>
  <c r="N13" i="57"/>
  <c r="L13" i="57"/>
  <c r="J13" i="57"/>
  <c r="H13" i="57"/>
  <c r="F13" i="57"/>
  <c r="P12" i="57"/>
  <c r="N12" i="57"/>
  <c r="L12" i="57"/>
  <c r="J12" i="57"/>
  <c r="J14" i="57" s="1"/>
  <c r="H12" i="57"/>
  <c r="H14" i="57" s="1"/>
  <c r="H37" i="57" s="1"/>
  <c r="F12" i="57"/>
  <c r="F14" i="57" s="1"/>
  <c r="F37" i="57" s="1"/>
  <c r="P11" i="57"/>
  <c r="P10" i="57"/>
  <c r="M5" i="57"/>
  <c r="L112" i="57" l="1"/>
  <c r="J112" i="57"/>
  <c r="L37" i="57"/>
  <c r="L113" i="57" s="1"/>
  <c r="L114" i="57" s="1"/>
  <c r="L115" i="57" s="1"/>
  <c r="D113" i="57"/>
  <c r="J37" i="57"/>
  <c r="J113" i="57" s="1"/>
  <c r="J114" i="57" s="1"/>
  <c r="J115" i="57" s="1"/>
  <c r="H112" i="57"/>
  <c r="H113" i="57" s="1"/>
  <c r="H114" i="57" s="1"/>
  <c r="H115" i="57" s="1"/>
  <c r="F113" i="57"/>
  <c r="F114" i="57" s="1"/>
  <c r="F115" i="57" s="1"/>
  <c r="N112" i="57"/>
  <c r="N37" i="57"/>
  <c r="N113" i="57" s="1"/>
  <c r="N114" i="57" s="1"/>
  <c r="N115" i="57" s="1"/>
  <c r="F26" i="3" l="1"/>
  <c r="C9" i="51"/>
  <c r="F12" i="51"/>
  <c r="F11" i="51"/>
  <c r="F13" i="51" l="1"/>
  <c r="M27" i="3"/>
  <c r="J5" i="3" l="1"/>
  <c r="M22" i="3" l="1"/>
  <c r="J18" i="3"/>
  <c r="K22" i="3"/>
  <c r="L10" i="3"/>
  <c r="M26" i="3"/>
  <c r="E10" i="3" l="1"/>
</calcChain>
</file>

<file path=xl/sharedStrings.xml><?xml version="1.0" encoding="utf-8"?>
<sst xmlns="http://schemas.openxmlformats.org/spreadsheetml/2006/main" count="451" uniqueCount="372">
  <si>
    <t>Запрошення до участі в тендері</t>
  </si>
  <si>
    <t xml:space="preserve">Invitation to Tender </t>
  </si>
  <si>
    <t>Шановні пані та панове!</t>
  </si>
  <si>
    <t xml:space="preserve">Dear Ladies and Gentlemen, </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</si>
  <si>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</si>
  <si>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</si>
  <si>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Ми оголошуємо </t>
    </r>
    <r>
      <rPr>
        <b/>
        <u/>
        <sz val="10"/>
        <color rgb="FF000000"/>
        <rFont val="Arial"/>
        <family val="2"/>
      </rPr>
      <t>тендер №</t>
    </r>
  </si>
  <si>
    <r>
      <t xml:space="preserve">We announce a </t>
    </r>
    <r>
      <rPr>
        <b/>
        <u/>
        <sz val="10"/>
        <color rgb="FF000000"/>
        <rFont val="Arial"/>
        <family val="2"/>
      </rPr>
      <t>Tender №</t>
    </r>
    <r>
      <rPr>
        <sz val="10"/>
        <color rgb="FF000000"/>
        <rFont val="Arial"/>
        <family val="2"/>
        <charset val="204"/>
      </rPr>
      <t xml:space="preserve"> </t>
    </r>
  </si>
  <si>
    <t xml:space="preserve">на закупівлю </t>
  </si>
  <si>
    <t>for procurement of</t>
  </si>
  <si>
    <t>Customs Brokerage Services</t>
  </si>
  <si>
    <t>згідно наданого переліку необхідних документів та технічного завдання</t>
  </si>
  <si>
    <t>according to the provided list of documents and terms of references.</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</si>
  <si>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</si>
  <si>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</si>
  <si>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зазначивши у темі листа "Пропозиція до тендеру №</t>
  </si>
  <si>
    <t>назва Учасника, код ЄДРПОУ".</t>
  </si>
  <si>
    <t>indicating in the subject of the letter "Bid for the tender №</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</si>
  <si>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</si>
  <si>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</si>
  <si>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</si>
  <si>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</si>
  <si>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Запитання:</t>
  </si>
  <si>
    <t>Questions:</t>
  </si>
  <si>
    <t xml:space="preserve">Запитання щодо технічних або організаційних питань мають бути надіслані:
</t>
  </si>
  <si>
    <t>Your question about technical or other issues should be sent:</t>
  </si>
  <si>
    <t xml:space="preserve">1) ВИКЛЮЧНО письмово за наступною адресою E-Mail: </t>
  </si>
  <si>
    <t>procurement-ua@giz.de</t>
  </si>
  <si>
    <t xml:space="preserve">1) EXCLUSIVELY in written to follow E-Mail: </t>
  </si>
  <si>
    <t>2) не пізніше ніж за</t>
  </si>
  <si>
    <t>3</t>
  </si>
  <si>
    <t>робочих дні(в) до дати закінчення тендеру</t>
  </si>
  <si>
    <t>2) not later then</t>
  </si>
  <si>
    <t>working days before date of tender submission</t>
  </si>
  <si>
    <t>3) з посиланням на номер тендеру в темі листа.</t>
  </si>
  <si>
    <t>3) with Tender № in Subject of Email.</t>
  </si>
  <si>
    <t>GIZ зі своєї сторони гарантує конфіденційність наданої в пропозиціях інформації.</t>
  </si>
  <si>
    <t>GIZ, on its turn, would guarantee confidentiality of information provided in bids.</t>
  </si>
  <si>
    <t xml:space="preserve">Пропозиції мають бути подані до </t>
  </si>
  <si>
    <t xml:space="preserve">години на </t>
  </si>
  <si>
    <t xml:space="preserve">All bids must be submitted till </t>
  </si>
  <si>
    <t>on</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</si>
  <si>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</si>
  <si>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</si>
  <si>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Планова дата завершення оцінки отриманих пропозицій:</t>
  </si>
  <si>
    <t>The evaluation of the bids is estimated to be completed by</t>
  </si>
  <si>
    <t>Розподіл ваги між комерційною і технічною пропозицією:</t>
  </si>
  <si>
    <t>30% / 70%</t>
  </si>
  <si>
    <t>Evaluation between commercial and technical bids based on:</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</si>
  <si>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</si>
  <si>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Commercial bids of the companies, that did not get minimum 500 points (from max. 1000 points) for technical evaluation, will be not considered.</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</si>
  <si>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</si>
  <si>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</si>
  <si>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 xml:space="preserve">Про результати тендеру всі Учасники будуть проінформовані по електронній пошті. </t>
  </si>
  <si>
    <t>All bidders will be informed about the results of the tender by e-mail.</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</si>
  <si>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</si>
  <si>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</si>
  <si>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З повагою,</t>
  </si>
  <si>
    <t>Sincerely yours,</t>
  </si>
  <si>
    <t>Департамент закупівель та контрактування GIZ</t>
  </si>
  <si>
    <t>GIZ Procurement and Contracting Department</t>
  </si>
  <si>
    <t xml:space="preserve">Перелік необхідних документів, які має надати Учасник тендеру: </t>
  </si>
  <si>
    <t xml:space="preserve">Documents to be submitted by the Bidder: </t>
  </si>
  <si>
    <t>Реєстраційні документи 
Учасника тендеру у форматі PDF.</t>
  </si>
  <si>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</si>
  <si>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t>Registration documents of the bidder in PDF.</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</si>
  <si>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</si>
  <si>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</si>
  <si>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</si>
  <si>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</si>
  <si>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</si>
  <si>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Документи, які будуть використовуватися для оцінки та/або документи, які підтверджують відповідність Учасника обов'язковим критеріям, а саме:</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</si>
  <si>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</si>
  <si>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</si>
  <si>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</si>
  <si>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 xml:space="preserve">Резюме запропонованих експертів </t>
  </si>
  <si>
    <t>CVs of proposed experts</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</si>
  <si>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</si>
  <si>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</si>
  <si>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Правила та рекомендації щодо надання пропозиції електронною поштою:</t>
  </si>
  <si>
    <t xml:space="preserve">Rules and recommendations for submitting bids by email: </t>
  </si>
  <si>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</si>
  <si>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</si>
  <si>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</si>
  <si>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</si>
  <si>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t>§  Надсилайте тільки запитувані документи;</t>
  </si>
  <si>
    <t>§  Send only requested documents;</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</si>
  <si>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</si>
  <si>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</si>
  <si>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</si>
  <si>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</si>
  <si>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</si>
  <si>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</si>
  <si>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</si>
  <si>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</si>
  <si>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Send the bid no later than the date and time of submission to the address specified in the tender invitation. Bids that do not meet these conditions will be disqualified;</t>
  </si>
  <si>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</si>
  <si>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</si>
  <si>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</si>
  <si>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</si>
  <si>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</si>
  <si>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t>§ ATTENTIVELY study the procurement conditions specified in the tender documentation;</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</si>
  <si>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</si>
  <si>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</si>
  <si>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Завчасно готуйтеся до закупівлі та не відкладайте подання пропозиції на останній момент.</t>
  </si>
  <si>
    <t>§ Prepare in advance for the purchase and do not postpone submitting a bid to the last moment.</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</si>
  <si>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</si>
  <si>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 xml:space="preserve">§ If the Customer makes changes to the tender documentation, the Bidder bears fully responsiblity for submitting a bid that corresponds to the current version of the tender documentation.
</t>
  </si>
  <si>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</si>
  <si>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t>§ Technical Bid should not contain commercial information (prices). If a Technical Bid is submitted with commercial information, such proposal will be rejected.</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</si>
  <si>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</si>
  <si>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</si>
  <si>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</si>
  <si>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</si>
  <si>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 xml:space="preserve">Перелік необхідних документів, які має надати Переможець тендеру: </t>
  </si>
  <si>
    <t xml:space="preserve">Documents to be submitted by the Winner: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</si>
  <si>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</si>
  <si>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</si>
  <si>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</si>
  <si>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</si>
  <si>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</si>
  <si>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</si>
  <si>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</si>
  <si>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</si>
  <si>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</si>
  <si>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</si>
  <si>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</si>
  <si>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</si>
  <si>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</si>
  <si>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</si>
  <si>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</si>
  <si>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t>Комерційна пропозиція / Commercial offer</t>
  </si>
  <si>
    <t>Закупівля №/
Tender №</t>
  </si>
  <si>
    <t>№</t>
  </si>
  <si>
    <t xml:space="preserve"> Item / 
Найменування</t>
  </si>
  <si>
    <t xml:space="preserve">Unit / 
Од. виміру </t>
  </si>
  <si>
    <t>Quantity / 
Кількість</t>
  </si>
  <si>
    <r>
      <t>Price* / 
Ціна*,</t>
    </r>
    <r>
      <rPr>
        <b/>
        <sz val="12"/>
        <color rgb="FFFF0000"/>
        <rFont val="Arial"/>
        <family val="2"/>
      </rPr>
      <t xml:space="preserve"> UAH / грн</t>
    </r>
  </si>
  <si>
    <r>
      <t xml:space="preserve">Amount / 
Сума, </t>
    </r>
    <r>
      <rPr>
        <b/>
        <sz val="12"/>
        <color rgb="FFFF0000"/>
        <rFont val="Arial"/>
        <family val="2"/>
      </rPr>
      <t>UAH / грн</t>
    </r>
  </si>
  <si>
    <r>
      <t xml:space="preserve">Total, </t>
    </r>
    <r>
      <rPr>
        <b/>
        <sz val="12"/>
        <color rgb="FFFF0000"/>
        <rFont val="Arial"/>
        <family val="2"/>
      </rPr>
      <t>UAH</t>
    </r>
  </si>
  <si>
    <t xml:space="preserve"> *prices per unit are indicated with 2 digits after comma / *ціни за одиницю вказані з 2 знаками після коми </t>
  </si>
  <si>
    <t>Умови оплати/ Payment conditions</t>
  </si>
  <si>
    <t>in accordance with conditions of Annex 1 Terms of reference (ToR) /
відповідно до положень Додатку 1 Технічне завдання (Annex 1 Terms of Reference (ToR))</t>
  </si>
  <si>
    <t xml:space="preserve">Строки оплати / Payment terms </t>
  </si>
  <si>
    <t>By submitting a bid, the Bidder guarantees / Подаючи свою пропозицію Учасник гарантує:</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</si>
  <si>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</si>
  <si>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</si>
  <si>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</si>
  <si>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 xml:space="preserve">conclusion of the contract according to GIZ standard form /
укладення договору за стандартною формою GIZ  </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</si>
  <si>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</si>
  <si>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</si>
  <si>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t xml:space="preserve"> Special conditions </t>
  </si>
  <si>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</si>
  <si>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</si>
  <si>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</si>
  <si>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</si>
  <si>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</si>
  <si>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</si>
  <si>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</si>
  <si>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</si>
  <si>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</si>
  <si>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Так, це відкритий тендер, тому до участі запрошуються всі зацікавлені учасники, які відповідають вимогам закупівельної документації.</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</si>
  <si>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</si>
  <si>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</si>
  <si>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</si>
  <si>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</si>
  <si>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</si>
  <si>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</si>
  <si>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</si>
  <si>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</si>
  <si>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6) На Ваш запит підходить декілька пропозицій. Яку мені пропонувати - дешевшу чи дорожчу?</t>
  </si>
  <si>
    <t>Якщо не вказано інше - критерієм вибору буде найнижча ціна, звичайно, за умови технічної відповідності до специфікації.</t>
  </si>
  <si>
    <t>7) На Ваш запит підходить декілька пропозицій, які відрізняються кольором/ матеріалом/ виробником. Що пропонувати?</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</si>
  <si>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</si>
  <si>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8) Чи можливо надати альтернативну пропозицію?</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</si>
  <si>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</si>
  <si>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9) Як довідатись про результати тендеру?</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</si>
  <si>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</si>
  <si>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t>10) Мене не влаштовують умови оплати. Чи я можу запропонувати інші умови?</t>
  </si>
  <si>
    <t>Умови оплати зміні не підлягають, якщо така можливість прямо не визначена тендерною документацією.</t>
  </si>
  <si>
    <t>11) Я платник ПДВ, а GIZ запитує пропозицію без ПДВ. Де я можу дізнатися більше про це?</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</si>
  <si>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</si>
  <si>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 xml:space="preserve">type of payment </t>
  </si>
  <si>
    <t>fixed fee</t>
  </si>
  <si>
    <t xml:space="preserve">against proof of evidence </t>
  </si>
  <si>
    <t>against proof of perfomance</t>
  </si>
  <si>
    <t xml:space="preserve">Послуги митного брокера						</t>
  </si>
  <si>
    <t>Документи, які підтверджують відповідність вимогам учасника тендеру, згідно п. 9.1.4. Додатку 1 "Технічне завдання".</t>
  </si>
  <si>
    <t>Documents confirming compliance with tenderer's eligibility requirements, according to clause 9.1.4. Annex 1 "Terms of Reference".</t>
  </si>
  <si>
    <r>
      <t xml:space="preserve">The price must include all applicable charges, /travel-time and allowance (if necessary)/ to be paid, </t>
    </r>
    <r>
      <rPr>
        <b/>
        <sz val="12"/>
        <color rgb="FFFF0000"/>
        <rFont val="Arial"/>
        <family val="2"/>
      </rPr>
      <t xml:space="preserve">including VAT (if applicable) /
</t>
    </r>
    <r>
      <rPr>
        <sz val="12"/>
        <rFont val="Arial"/>
        <family val="2"/>
      </rPr>
      <t>Ціна повинна включати всі відповідні збори /час у дорозі та надбавки (за необхідності)/, що підлягають сплаті,</t>
    </r>
    <r>
      <rPr>
        <b/>
        <sz val="12"/>
        <color rgb="FFFF0000"/>
        <rFont val="Arial"/>
        <family val="2"/>
      </rPr>
      <t xml:space="preserve"> в тому числі ПДВ (якщо застосовується)</t>
    </r>
  </si>
  <si>
    <t>Customs clearance service</t>
  </si>
  <si>
    <t>item</t>
  </si>
  <si>
    <t>service</t>
  </si>
  <si>
    <t>Grid for the technical assessment of bids below the EU threshold</t>
  </si>
  <si>
    <t>Bidder 1 to 5</t>
  </si>
  <si>
    <t>Org. unit</t>
  </si>
  <si>
    <t>Project title</t>
  </si>
  <si>
    <t>Date</t>
  </si>
  <si>
    <t>Officer responsible for the commission</t>
  </si>
  <si>
    <t>Name</t>
  </si>
  <si>
    <t>PN</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</si>
  <si>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</si>
  <si>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</si>
  <si>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</si>
  <si>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</si>
  <si>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</si>
  <si>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</si>
  <si>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</si>
  <si>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</si>
  <si>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</si>
  <si>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</si>
  <si>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</si>
  <si>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</si>
  <si>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</si>
  <si>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</si>
  <si>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</si>
  <si>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</si>
  <si>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</si>
  <si>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</si>
  <si>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</si>
  <si>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</si>
  <si>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</si>
  <si>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</si>
  <si>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</si>
  <si>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</si>
  <si>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</si>
  <si>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</si>
  <si>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</si>
  <si>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</si>
  <si>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</si>
  <si>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</si>
  <si>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</si>
  <si>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</si>
  <si>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</si>
  <si>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</si>
  <si>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</si>
  <si>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</si>
  <si>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</si>
  <si>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</si>
  <si>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</si>
  <si>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</si>
  <si>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</si>
  <si>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</si>
  <si>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</si>
  <si>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</si>
  <si>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</si>
  <si>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</si>
  <si>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</si>
  <si>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</si>
  <si>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</si>
  <si>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</si>
  <si>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</si>
  <si>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</si>
  <si>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</si>
  <si>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</si>
  <si>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</si>
  <si>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</si>
  <si>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</si>
  <si>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</si>
  <si>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</si>
  <si>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</si>
  <si>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</si>
  <si>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</si>
  <si>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</si>
  <si>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</si>
  <si>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</si>
  <si>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</si>
  <si>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</si>
  <si>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</si>
  <si>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</si>
  <si>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</si>
  <si>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</si>
  <si>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</si>
  <si>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</si>
  <si>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</si>
  <si>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</si>
  <si>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</si>
  <si>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</si>
  <si>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</si>
  <si>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</si>
  <si>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</si>
  <si>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</si>
  <si>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</si>
  <si>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</si>
  <si>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</si>
  <si>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</si>
  <si>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</si>
  <si>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</si>
  <si>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</si>
  <si>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</si>
  <si>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</si>
  <si>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</si>
  <si>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</si>
  <si>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</si>
  <si>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</si>
  <si>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</si>
  <si>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</si>
  <si>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</si>
  <si>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</si>
  <si>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</si>
  <si>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</si>
  <si>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</si>
  <si>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</si>
  <si>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</si>
  <si>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</si>
  <si>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</si>
  <si>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</si>
  <si>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</si>
  <si>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</si>
  <si>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</si>
  <si>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</si>
  <si>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</si>
  <si>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</si>
  <si>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</si>
  <si>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</si>
  <si>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</si>
  <si>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</si>
  <si>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</si>
  <si>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</si>
  <si>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</si>
  <si>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</si>
  <si>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</si>
  <si>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</si>
  <si>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</si>
  <si>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</si>
  <si>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</si>
  <si>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</si>
  <si>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</si>
  <si>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</si>
  <si>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</si>
  <si>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</si>
  <si>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</si>
  <si>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</si>
  <si>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</si>
  <si>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</si>
  <si>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</si>
  <si>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</si>
  <si>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</si>
  <si>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</si>
  <si>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</si>
  <si>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</si>
  <si>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</si>
  <si>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</si>
  <si>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</si>
  <si>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</si>
  <si>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</si>
  <si>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</si>
  <si>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</si>
  <si>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</si>
  <si>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</si>
  <si>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</si>
  <si>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</si>
  <si>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</si>
  <si>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</si>
  <si>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</si>
  <si>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</si>
  <si>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</si>
  <si>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</si>
  <si>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</si>
  <si>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</si>
  <si>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</si>
  <si>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</si>
  <si>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</si>
  <si>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</si>
  <si>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</si>
  <si>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</si>
  <si>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</si>
  <si>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</si>
  <si>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</si>
  <si>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</si>
  <si>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</si>
  <si>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 xml:space="preserve">Reimbursement of the contractor's expenditures related to the assignment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</si>
</sst>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73">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2"/>
      <color rgb="FFFF0000"/>
      <name val="Arial"/>
      <family val="2"/>
      <charset val="204"/>
    </font>
    <font>
      <b/>
      <sz val="12"/>
      <color rgb="FFFF0000"/>
      <name val="Arial"/>
      <family val="2"/>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2"/>
      <color rgb="FFFF0000"/>
      <name val="Calibri"/>
      <family val="2"/>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sz val="8"/>
      <name val="Arial"/>
      <family val="2"/>
    </font>
    <font>
      <b/>
      <sz val="17"/>
      <name val="Arial"/>
      <family val="2"/>
    </font>
    <font>
      <sz val="17"/>
      <name val="Arial"/>
      <family val="2"/>
    </font>
    <font>
      <sz val="6"/>
      <name val="Arial"/>
      <family val="2"/>
    </font>
    <font>
      <sz val="22"/>
      <color rgb="FF808080"/>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2">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xf numFmtId="0" fontId="64" fillId="0" borderId="0"/>
    <xf numFmtId="0" fontId="70" fillId="0" borderId="0" applyNumberFormat="0" applyFill="0" applyBorder="0" applyAlignment="0" applyProtection="0"/>
    <xf numFmtId="9" fontId="64" fillId="0" borderId="0" applyFont="0" applyFill="0" applyBorder="0" applyAlignment="0" applyProtection="0"/>
  </cellStyleXfs>
  <cellXfs count="416">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0" borderId="11" xfId="0" applyFont="1" applyBorder="1"/>
    <xf numFmtId="0" fontId="2" fillId="2" borderId="12" xfId="0" applyFont="1" applyFill="1" applyBorder="1"/>
    <xf numFmtId="0" fontId="5" fillId="2" borderId="0" xfId="0" applyFont="1" applyFill="1"/>
    <xf numFmtId="49" fontId="29" fillId="0" borderId="1" xfId="0" applyNumberFormat="1" applyFont="1" applyBorder="1" applyAlignment="1">
      <alignment horizontal="center"/>
    </xf>
    <xf numFmtId="0" fontId="2" fillId="0" borderId="11" xfId="0" applyFont="1" applyBorder="1" applyAlignment="1">
      <alignment horizontal="center"/>
    </xf>
    <xf numFmtId="20" fontId="5" fillId="0" borderId="21" xfId="0" applyNumberFormat="1" applyFont="1" applyBorder="1" applyAlignment="1">
      <alignment horizontal="center"/>
    </xf>
    <xf numFmtId="0" fontId="30" fillId="0" borderId="17" xfId="0" applyFont="1" applyBorder="1" applyAlignment="1">
      <alignment horizontal="center" vertical="center"/>
    </xf>
    <xf numFmtId="0" fontId="30" fillId="0" borderId="0" xfId="0" applyFont="1"/>
    <xf numFmtId="0" fontId="16" fillId="0" borderId="0" xfId="0" applyFont="1"/>
    <xf numFmtId="0" fontId="38"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164" fontId="17" fillId="0" borderId="21" xfId="0" applyNumberFormat="1" applyFont="1" applyBorder="1"/>
    <xf numFmtId="0" fontId="39" fillId="4" borderId="18" xfId="1" applyFont="1" applyFill="1" applyBorder="1" applyAlignment="1">
      <alignment vertical="center"/>
    </xf>
    <xf numFmtId="0" fontId="10" fillId="4" borderId="19" xfId="1" applyFont="1" applyFill="1" applyBorder="1" applyAlignment="1">
      <alignment vertical="center"/>
    </xf>
    <xf numFmtId="0" fontId="10" fillId="4" borderId="20" xfId="1" applyFont="1" applyFill="1" applyBorder="1" applyAlignment="1">
      <alignment vertical="center"/>
    </xf>
    <xf numFmtId="0" fontId="40" fillId="4" borderId="18" xfId="1" applyFont="1" applyFill="1" applyBorder="1" applyAlignment="1">
      <alignment vertical="center"/>
    </xf>
    <xf numFmtId="0" fontId="20"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0" fillId="0" borderId="0" xfId="0" applyNumberFormat="1" applyFont="1" applyAlignment="1">
      <alignment horizontal="right" wrapText="1"/>
    </xf>
    <xf numFmtId="0" fontId="20" fillId="0" borderId="0" xfId="0" applyFont="1" applyAlignment="1">
      <alignment horizontal="left" vertical="center" wrapText="1"/>
    </xf>
    <xf numFmtId="0" fontId="51" fillId="0" borderId="0" xfId="0" applyFont="1" applyAlignment="1">
      <alignment vertical="top" wrapText="1"/>
    </xf>
    <xf numFmtId="0" fontId="20" fillId="0" borderId="0" xfId="0" applyFont="1" applyAlignment="1">
      <alignment horizontal="left" vertical="top" wrapText="1"/>
    </xf>
    <xf numFmtId="0" fontId="49" fillId="0" borderId="0" xfId="0" applyFont="1" applyAlignment="1">
      <alignment horizontal="left" vertical="center" wrapText="1"/>
    </xf>
    <xf numFmtId="0" fontId="55" fillId="0" borderId="0" xfId="2" applyFont="1"/>
    <xf numFmtId="0" fontId="55" fillId="0" borderId="1" xfId="2" applyFont="1" applyBorder="1" applyAlignment="1">
      <alignment horizontal="center" vertical="center"/>
    </xf>
    <xf numFmtId="0" fontId="57" fillId="0" borderId="0" xfId="2" applyFont="1" applyAlignment="1">
      <alignment vertical="center"/>
    </xf>
    <xf numFmtId="0" fontId="0" fillId="5" borderId="0" xfId="0" applyFill="1"/>
    <xf numFmtId="0" fontId="50" fillId="2" borderId="0" xfId="2" applyFont="1" applyFill="1" applyAlignment="1">
      <alignment horizontal="left"/>
    </xf>
    <xf numFmtId="0" fontId="54" fillId="0" borderId="0" xfId="2" applyFont="1" applyAlignment="1">
      <alignment horizontal="left" vertical="center" wrapText="1"/>
    </xf>
    <xf numFmtId="4" fontId="2" fillId="0" borderId="45" xfId="0" applyNumberFormat="1" applyFont="1" applyBorder="1" applyAlignment="1">
      <alignment horizontal="center" vertical="center"/>
    </xf>
    <xf numFmtId="0" fontId="1" fillId="0" borderId="6" xfId="2" applyFont="1" applyBorder="1"/>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59" fillId="0" borderId="40" xfId="0" applyFont="1" applyBorder="1" applyAlignment="1">
      <alignment horizontal="center" vertical="center"/>
    </xf>
    <xf numFmtId="0" fontId="59" fillId="0" borderId="46" xfId="0" applyFont="1" applyBorder="1" applyAlignment="1">
      <alignment horizontal="center" vertical="center"/>
    </xf>
    <xf numFmtId="0" fontId="50" fillId="0" borderId="0" xfId="0" applyFont="1" applyAlignment="1">
      <alignment vertical="top"/>
    </xf>
    <xf numFmtId="0" fontId="59" fillId="0" borderId="42" xfId="0" applyFont="1" applyBorder="1" applyAlignment="1">
      <alignment horizontal="center" vertical="center"/>
    </xf>
    <xf numFmtId="0" fontId="11" fillId="0" borderId="0" xfId="2" applyAlignment="1">
      <alignment horizontal="left"/>
    </xf>
    <xf numFmtId="0" fontId="55" fillId="0" borderId="0" xfId="2" applyFont="1" applyAlignment="1">
      <alignment horizontal="left"/>
    </xf>
    <xf numFmtId="0" fontId="47" fillId="6" borderId="47" xfId="2" applyFont="1" applyFill="1" applyBorder="1" applyAlignment="1">
      <alignment horizontal="center" vertical="center" wrapText="1"/>
    </xf>
    <xf numFmtId="0" fontId="47" fillId="6" borderId="30" xfId="2" applyFont="1" applyFill="1" applyBorder="1" applyAlignment="1">
      <alignment horizontal="center" vertical="center" wrapText="1"/>
    </xf>
    <xf numFmtId="0" fontId="61" fillId="0" borderId="0" xfId="2" applyFont="1" applyAlignment="1">
      <alignment wrapText="1"/>
    </xf>
    <xf numFmtId="4" fontId="2" fillId="2" borderId="14" xfId="0" applyNumberFormat="1" applyFont="1" applyFill="1" applyBorder="1" applyAlignment="1" applyProtection="1">
      <alignment horizontal="center" vertical="center"/>
      <protection locked="0"/>
    </xf>
    <xf numFmtId="0" fontId="47" fillId="6" borderId="20" xfId="2" applyFont="1" applyFill="1" applyBorder="1" applyAlignment="1">
      <alignment horizontal="center" vertical="center" wrapText="1"/>
    </xf>
    <xf numFmtId="0" fontId="54" fillId="0" borderId="8" xfId="2" applyFont="1" applyBorder="1" applyAlignment="1">
      <alignment horizontal="left" vertical="center" wrapText="1"/>
    </xf>
    <xf numFmtId="0" fontId="47" fillId="6" borderId="22" xfId="2" applyFont="1" applyFill="1" applyBorder="1" applyAlignment="1">
      <alignment horizontal="center" vertical="center" wrapText="1"/>
    </xf>
    <xf numFmtId="164" fontId="17" fillId="0" borderId="23" xfId="0" applyNumberFormat="1" applyFont="1" applyBorder="1" applyAlignment="1">
      <alignment horizontal="right"/>
    </xf>
    <xf numFmtId="0" fontId="21" fillId="0" borderId="20" xfId="0" applyFont="1" applyBorder="1"/>
    <xf numFmtId="164" fontId="17" fillId="0" borderId="23" xfId="0" applyNumberFormat="1" applyFont="1" applyBorder="1"/>
    <xf numFmtId="1" fontId="20" fillId="0" borderId="1" xfId="0" applyNumberFormat="1" applyFont="1" applyBorder="1" applyAlignment="1">
      <alignment horizontal="center" vertical="top" wrapText="1"/>
    </xf>
    <xf numFmtId="1" fontId="20" fillId="0" borderId="1" xfId="0" applyNumberFormat="1" applyFont="1" applyBorder="1" applyAlignment="1">
      <alignment horizontal="center" vertical="center" wrapText="1"/>
    </xf>
    <xf numFmtId="49" fontId="20" fillId="0" borderId="1" xfId="0" applyNumberFormat="1" applyFont="1" applyBorder="1" applyAlignment="1">
      <alignment horizontal="left" vertical="top" wrapText="1"/>
    </xf>
    <xf numFmtId="4" fontId="50" fillId="6" borderId="20" xfId="2" applyNumberFormat="1" applyFont="1" applyFill="1" applyBorder="1" applyAlignment="1">
      <alignment horizontal="center" vertical="center"/>
    </xf>
    <xf numFmtId="0" fontId="20" fillId="0" borderId="48" xfId="0" applyFont="1" applyBorder="1" applyAlignment="1">
      <alignment horizontal="center" vertical="top" wrapText="1"/>
    </xf>
    <xf numFmtId="0" fontId="20" fillId="0" borderId="40" xfId="0" applyFont="1" applyBorder="1" applyAlignment="1">
      <alignment horizontal="center" vertical="top" wrapText="1"/>
    </xf>
    <xf numFmtId="0" fontId="66" fillId="0" borderId="50" xfId="17" applyFont="1" applyBorder="1" applyAlignment="1">
      <alignment vertical="center"/>
    </xf>
    <xf numFmtId="0" fontId="68" fillId="0" borderId="0" xfId="17" applyFont="1" applyAlignment="1">
      <alignment vertical="center"/>
    </xf>
    <xf numFmtId="0" fontId="68" fillId="0" borderId="0" xfId="17" applyFont="1" applyAlignment="1">
      <alignment vertical="center" wrapText="1"/>
    </xf>
    <xf numFmtId="0" fontId="64" fillId="0" borderId="0" xfId="17" applyAlignment="1">
      <alignment vertical="center"/>
    </xf>
    <xf numFmtId="0" fontId="64" fillId="0" borderId="36" xfId="17" applyBorder="1" applyAlignment="1">
      <alignment horizontal="left" vertical="top"/>
    </xf>
    <xf numFmtId="0" fontId="64" fillId="0" borderId="0" xfId="17" applyAlignment="1" applyProtection="1">
      <alignment vertical="center"/>
      <protection hidden="1"/>
    </xf>
    <xf numFmtId="0" fontId="64" fillId="0" borderId="36" xfId="17" applyBorder="1" applyAlignment="1">
      <alignment vertical="center"/>
    </xf>
    <xf numFmtId="0" fontId="64" fillId="0" borderId="0" xfId="17" applyAlignment="1">
      <alignment horizontal="left" vertical="top"/>
    </xf>
    <xf numFmtId="0" fontId="64" fillId="0" borderId="50" xfId="17" applyBorder="1" applyAlignment="1">
      <alignment vertical="center" wrapText="1"/>
    </xf>
    <xf numFmtId="49" fontId="69" fillId="0" borderId="50" xfId="17" applyNumberFormat="1" applyFont="1" applyBorder="1" applyAlignment="1">
      <alignment vertical="center"/>
    </xf>
    <xf numFmtId="0" fontId="71" fillId="0" borderId="0" xfId="18" applyFont="1" applyBorder="1" applyAlignment="1" applyProtection="1">
      <alignment vertical="top" wrapText="1"/>
    </xf>
    <xf numFmtId="0" fontId="71" fillId="0" borderId="0" xfId="18" applyFont="1" applyBorder="1" applyAlignment="1">
      <alignment vertical="top" wrapText="1"/>
    </xf>
    <xf numFmtId="49" fontId="64" fillId="0" borderId="36" xfId="17" applyNumberFormat="1" applyBorder="1" applyAlignment="1">
      <alignment horizontal="center" vertical="center"/>
    </xf>
    <xf numFmtId="0" fontId="64" fillId="0" borderId="36" xfId="17" applyBorder="1" applyAlignment="1">
      <alignment horizontal="center" vertical="center"/>
    </xf>
    <xf numFmtId="0" fontId="64" fillId="0" borderId="36" xfId="17" applyBorder="1" applyAlignment="1">
      <alignment vertical="center" wrapText="1"/>
    </xf>
    <xf numFmtId="0" fontId="64" fillId="0" borderId="0" xfId="17" applyAlignment="1">
      <alignment horizontal="center" vertical="center"/>
    </xf>
    <xf numFmtId="49" fontId="64" fillId="0" borderId="0" xfId="17" applyNumberFormat="1" applyAlignment="1">
      <alignment horizontal="center" vertical="center"/>
    </xf>
    <xf numFmtId="49" fontId="64" fillId="0" borderId="52" xfId="17" quotePrefix="1" applyNumberFormat="1" applyBorder="1" applyAlignment="1">
      <alignment horizontal="center" vertical="center"/>
    </xf>
    <xf numFmtId="49" fontId="64" fillId="0" borderId="53" xfId="17" applyNumberFormat="1" applyBorder="1" applyAlignment="1">
      <alignment horizontal="center" vertical="center"/>
    </xf>
    <xf numFmtId="49" fontId="64" fillId="0" borderId="2" xfId="17" applyNumberFormat="1" applyBorder="1" applyAlignment="1">
      <alignment horizontal="center" vertical="center"/>
    </xf>
    <xf numFmtId="49" fontId="64" fillId="0" borderId="52" xfId="17" applyNumberFormat="1" applyBorder="1" applyAlignment="1">
      <alignment horizontal="center" vertical="center"/>
    </xf>
    <xf numFmtId="49" fontId="64" fillId="0" borderId="50" xfId="17" applyNumberFormat="1" applyBorder="1" applyAlignment="1">
      <alignment horizontal="center" vertical="center"/>
    </xf>
    <xf numFmtId="49" fontId="64" fillId="0" borderId="49" xfId="17" applyNumberFormat="1" applyBorder="1" applyAlignment="1">
      <alignment horizontal="center" vertical="center"/>
    </xf>
    <xf numFmtId="49" fontId="72" fillId="0" borderId="55" xfId="17" applyNumberFormat="1" applyFont="1" applyBorder="1" applyAlignment="1">
      <alignment horizontal="center" vertical="center"/>
    </xf>
    <xf numFmtId="49" fontId="64" fillId="0" borderId="54" xfId="17" applyNumberFormat="1" applyBorder="1" applyAlignment="1">
      <alignment horizontal="center" vertical="center"/>
    </xf>
    <xf numFmtId="49" fontId="37" fillId="9" borderId="37" xfId="17" quotePrefix="1" applyNumberFormat="1" applyFont="1" applyFill="1" applyBorder="1" applyAlignment="1">
      <alignment horizontal="center" vertical="center"/>
    </xf>
    <xf numFmtId="0" fontId="69" fillId="0" borderId="0" xfId="17" applyFont="1" applyAlignment="1">
      <alignment vertical="center"/>
    </xf>
    <xf numFmtId="0" fontId="69" fillId="0" borderId="0" xfId="17" applyFont="1" applyAlignment="1">
      <alignment vertical="center" wrapText="1"/>
    </xf>
    <xf numFmtId="49" fontId="69" fillId="0" borderId="56" xfId="17" quotePrefix="1" applyNumberFormat="1" applyFont="1" applyBorder="1" applyAlignment="1">
      <alignment horizontal="center" vertical="center"/>
    </xf>
    <xf numFmtId="1" fontId="69" fillId="2" borderId="58" xfId="19" applyNumberFormat="1" applyFont="1" applyFill="1" applyBorder="1" applyAlignment="1" applyProtection="1">
      <alignment horizontal="right" vertical="center"/>
    </xf>
    <xf numFmtId="167" fontId="69" fillId="2" borderId="59" xfId="17" applyNumberFormat="1" applyFont="1" applyFill="1" applyBorder="1" applyAlignment="1">
      <alignment horizontal="right" vertical="center"/>
    </xf>
    <xf numFmtId="167" fontId="64" fillId="0" borderId="60" xfId="17" applyNumberFormat="1" applyBorder="1" applyAlignment="1">
      <alignment horizontal="right" vertical="center"/>
    </xf>
    <xf numFmtId="167" fontId="64" fillId="2" borderId="59" xfId="17" applyNumberFormat="1" applyFill="1" applyBorder="1" applyAlignment="1">
      <alignment horizontal="right" vertical="center"/>
    </xf>
    <xf numFmtId="167" fontId="64" fillId="0" borderId="61" xfId="17" applyNumberFormat="1" applyBorder="1" applyAlignment="1">
      <alignment horizontal="right" vertical="center"/>
    </xf>
    <xf numFmtId="49" fontId="64" fillId="0" borderId="62" xfId="17" quotePrefix="1" applyNumberFormat="1" applyBorder="1" applyAlignment="1">
      <alignment horizontal="center" vertical="center"/>
    </xf>
    <xf numFmtId="9" fontId="64" fillId="7" borderId="64" xfId="19" applyFont="1" applyFill="1" applyBorder="1" applyAlignment="1" applyProtection="1">
      <alignment horizontal="right" vertical="center"/>
      <protection locked="0"/>
    </xf>
    <xf numFmtId="167" fontId="64" fillId="8" borderId="65" xfId="17" applyNumberFormat="1" applyFill="1" applyBorder="1" applyAlignment="1" applyProtection="1">
      <alignment horizontal="right" vertical="center"/>
      <protection locked="0"/>
    </xf>
    <xf numFmtId="167" fontId="64" fillId="0" borderId="62" xfId="17" applyNumberFormat="1" applyBorder="1" applyAlignment="1">
      <alignment horizontal="right" vertical="center"/>
    </xf>
    <xf numFmtId="167" fontId="64" fillId="0" borderId="66" xfId="17" applyNumberFormat="1" applyBorder="1" applyAlignment="1">
      <alignment horizontal="right" vertical="center"/>
    </xf>
    <xf numFmtId="0" fontId="64" fillId="0" borderId="0" xfId="17" applyAlignment="1">
      <alignment vertical="center" wrapText="1"/>
    </xf>
    <xf numFmtId="49" fontId="64" fillId="0" borderId="67" xfId="17" quotePrefix="1" applyNumberFormat="1" applyBorder="1" applyAlignment="1">
      <alignment horizontal="center" vertical="center"/>
    </xf>
    <xf numFmtId="9" fontId="64" fillId="7" borderId="70" xfId="19" applyFont="1" applyFill="1" applyBorder="1" applyAlignment="1" applyProtection="1">
      <alignment horizontal="right" vertical="center"/>
      <protection locked="0"/>
    </xf>
    <xf numFmtId="167" fontId="64" fillId="8" borderId="71" xfId="17" applyNumberFormat="1" applyFill="1" applyBorder="1" applyAlignment="1" applyProtection="1">
      <alignment horizontal="right" vertical="center"/>
      <protection locked="0"/>
    </xf>
    <xf numFmtId="167" fontId="64" fillId="0" borderId="67" xfId="17" applyNumberFormat="1" applyBorder="1" applyAlignment="1">
      <alignment horizontal="right" vertical="center"/>
    </xf>
    <xf numFmtId="167" fontId="64" fillId="0" borderId="72" xfId="17" applyNumberFormat="1" applyBorder="1" applyAlignment="1">
      <alignment horizontal="right" vertical="center"/>
    </xf>
    <xf numFmtId="9" fontId="69" fillId="10" borderId="1" xfId="19" applyFont="1" applyFill="1" applyBorder="1" applyAlignment="1" applyProtection="1">
      <alignment horizontal="right" vertical="center"/>
    </xf>
    <xf numFmtId="167" fontId="69" fillId="11" borderId="73" xfId="17" applyNumberFormat="1" applyFont="1" applyFill="1" applyBorder="1" applyAlignment="1">
      <alignment horizontal="right" vertical="center"/>
    </xf>
    <xf numFmtId="167" fontId="69" fillId="0" borderId="37" xfId="17" applyNumberFormat="1" applyFont="1" applyBorder="1" applyAlignment="1">
      <alignment horizontal="right" vertical="center"/>
    </xf>
    <xf numFmtId="167" fontId="69" fillId="0" borderId="4" xfId="17" applyNumberFormat="1" applyFont="1" applyBorder="1" applyAlignment="1">
      <alignment horizontal="right" vertical="center"/>
    </xf>
    <xf numFmtId="167" fontId="64" fillId="0" borderId="56" xfId="17" applyNumberFormat="1" applyBorder="1" applyAlignment="1">
      <alignment horizontal="right" vertical="center"/>
    </xf>
    <xf numFmtId="167" fontId="64" fillId="0" borderId="74" xfId="17" applyNumberFormat="1" applyBorder="1" applyAlignment="1">
      <alignment horizontal="right" vertical="center"/>
    </xf>
    <xf numFmtId="49" fontId="69" fillId="0" borderId="37" xfId="17" quotePrefix="1" applyNumberFormat="1" applyFont="1" applyBorder="1" applyAlignment="1">
      <alignment horizontal="center" vertical="center"/>
    </xf>
    <xf numFmtId="9" fontId="69" fillId="7" borderId="1" xfId="19" applyFont="1" applyFill="1" applyBorder="1" applyAlignment="1" applyProtection="1">
      <alignment horizontal="right" vertical="center"/>
      <protection locked="0"/>
    </xf>
    <xf numFmtId="167" fontId="64" fillId="8" borderId="73" xfId="17" applyNumberFormat="1" applyFill="1" applyBorder="1" applyAlignment="1" applyProtection="1">
      <alignment horizontal="right" vertical="center"/>
      <protection locked="0"/>
    </xf>
    <xf numFmtId="9" fontId="69" fillId="0" borderId="1" xfId="19" applyFont="1" applyBorder="1" applyAlignment="1" applyProtection="1">
      <alignment horizontal="right" vertical="center"/>
    </xf>
    <xf numFmtId="167" fontId="64" fillId="11" borderId="73" xfId="17" applyNumberFormat="1" applyFill="1" applyBorder="1" applyAlignment="1">
      <alignment horizontal="right" vertical="center"/>
    </xf>
    <xf numFmtId="167" fontId="69" fillId="0" borderId="37" xfId="19" applyNumberFormat="1" applyFont="1" applyBorder="1" applyAlignment="1" applyProtection="1">
      <alignment horizontal="right" vertical="center"/>
    </xf>
    <xf numFmtId="167" fontId="69" fillId="0" borderId="4" xfId="19" applyNumberFormat="1" applyFont="1" applyBorder="1" applyAlignment="1" applyProtection="1">
      <alignment horizontal="right" vertical="center"/>
    </xf>
    <xf numFmtId="1" fontId="64" fillId="0" borderId="58" xfId="17" applyNumberFormat="1" applyBorder="1" applyAlignment="1">
      <alignment horizontal="right" vertical="center"/>
    </xf>
    <xf numFmtId="167" fontId="64" fillId="0" borderId="59" xfId="17" applyNumberFormat="1" applyBorder="1" applyAlignment="1">
      <alignment horizontal="right" vertical="center"/>
    </xf>
    <xf numFmtId="49" fontId="64" fillId="0" borderId="62" xfId="17" applyNumberFormat="1" applyBorder="1" applyAlignment="1">
      <alignment horizontal="center" vertical="center"/>
    </xf>
    <xf numFmtId="9" fontId="0" fillId="7" borderId="64" xfId="19" applyFont="1" applyFill="1" applyBorder="1" applyAlignment="1" applyProtection="1">
      <alignment horizontal="right" vertical="center"/>
      <protection locked="0"/>
    </xf>
    <xf numFmtId="9" fontId="37" fillId="0" borderId="1" xfId="19" applyFont="1" applyFill="1" applyBorder="1" applyAlignment="1" applyProtection="1">
      <alignment horizontal="right" vertical="center"/>
    </xf>
    <xf numFmtId="167" fontId="37" fillId="11" borderId="73" xfId="17" applyNumberFormat="1" applyFont="1" applyFill="1" applyBorder="1" applyAlignment="1">
      <alignment horizontal="right" vertical="center"/>
    </xf>
    <xf numFmtId="167" fontId="37" fillId="0" borderId="37" xfId="19" applyNumberFormat="1" applyFont="1" applyFill="1" applyBorder="1" applyAlignment="1" applyProtection="1">
      <alignment horizontal="right" vertical="center"/>
    </xf>
    <xf numFmtId="167" fontId="37" fillId="0" borderId="4" xfId="19" applyNumberFormat="1" applyFont="1" applyFill="1" applyBorder="1" applyAlignment="1" applyProtection="1">
      <alignment horizontal="right" vertical="center"/>
    </xf>
    <xf numFmtId="1" fontId="37" fillId="0" borderId="1" xfId="17" applyNumberFormat="1" applyFont="1" applyBorder="1" applyAlignment="1">
      <alignment horizontal="right" vertical="center"/>
    </xf>
    <xf numFmtId="167" fontId="37" fillId="0" borderId="73" xfId="17" applyNumberFormat="1" applyFont="1" applyBorder="1" applyAlignment="1">
      <alignment horizontal="right" vertical="center"/>
    </xf>
    <xf numFmtId="167" fontId="37" fillId="0" borderId="37" xfId="19" applyNumberFormat="1" applyFont="1" applyBorder="1" applyAlignment="1" applyProtection="1">
      <alignment horizontal="right" vertical="center"/>
    </xf>
    <xf numFmtId="167" fontId="37" fillId="0" borderId="4" xfId="19" applyNumberFormat="1" applyFont="1" applyBorder="1" applyAlignment="1" applyProtection="1">
      <alignment horizontal="right" vertical="center"/>
    </xf>
    <xf numFmtId="1" fontId="22" fillId="0" borderId="1" xfId="17" applyNumberFormat="1" applyFont="1" applyBorder="1" applyAlignment="1">
      <alignment horizontal="right" vertical="center"/>
    </xf>
    <xf numFmtId="167" fontId="22" fillId="0" borderId="73" xfId="17" applyNumberFormat="1" applyFont="1" applyBorder="1" applyAlignment="1">
      <alignment horizontal="right" vertical="center"/>
    </xf>
    <xf numFmtId="167" fontId="37" fillId="0" borderId="37" xfId="17" applyNumberFormat="1" applyFont="1" applyBorder="1" applyAlignment="1">
      <alignment horizontal="right" vertical="center"/>
    </xf>
    <xf numFmtId="167" fontId="37" fillId="0" borderId="4" xfId="17" applyNumberFormat="1" applyFont="1" applyBorder="1" applyAlignment="1">
      <alignment horizontal="right" vertical="center"/>
    </xf>
    <xf numFmtId="0" fontId="64" fillId="0" borderId="0" xfId="17" applyAlignment="1">
      <alignment horizontal="left" vertical="center" wrapText="1"/>
    </xf>
    <xf numFmtId="0" fontId="64" fillId="0" borderId="0" xfId="17"/>
    <xf numFmtId="4" fontId="2" fillId="0" borderId="14" xfId="0" applyNumberFormat="1" applyFont="1" applyBorder="1" applyAlignment="1">
      <alignment horizontal="center" vertical="center"/>
    </xf>
    <xf numFmtId="0" fontId="23" fillId="2" borderId="0" xfId="0" applyFont="1" applyFill="1" applyAlignment="1">
      <alignment horizontal="left" vertical="center" wrapText="1"/>
    </xf>
    <xf numFmtId="0" fontId="9" fillId="0" borderId="0" xfId="0" applyFont="1" applyAlignment="1">
      <alignment horizontal="left"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5"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0" borderId="18" xfId="0" applyFont="1" applyBorder="1" applyAlignment="1">
      <alignment horizontal="left"/>
    </xf>
    <xf numFmtId="0" fontId="4" fillId="0" borderId="20" xfId="0" applyFont="1" applyBorder="1" applyAlignment="1">
      <alignment horizontal="left"/>
    </xf>
    <xf numFmtId="0" fontId="5" fillId="0" borderId="18" xfId="0" applyFont="1" applyBorder="1" applyAlignment="1">
      <alignment horizontal="left"/>
    </xf>
    <xf numFmtId="0" fontId="0" fillId="0" borderId="19" xfId="0" applyBorder="1"/>
    <xf numFmtId="0" fontId="0" fillId="0" borderId="20" xfId="0" applyBorder="1"/>
    <xf numFmtId="0" fontId="2" fillId="0" borderId="18" xfId="0" applyFont="1" applyBorder="1" applyAlignment="1">
      <alignment vertical="center"/>
    </xf>
    <xf numFmtId="0" fontId="0" fillId="0" borderId="20" xfId="0" applyBorder="1" applyAlignment="1">
      <alignment vertical="center"/>
    </xf>
    <xf numFmtId="0" fontId="17" fillId="0" borderId="19" xfId="0" applyFont="1" applyBorder="1" applyAlignment="1">
      <alignment vertical="center"/>
    </xf>
    <xf numFmtId="0" fontId="0" fillId="0" borderId="19" xfId="0" applyBorder="1" applyAlignment="1">
      <alignment vertical="center"/>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31" fillId="0" borderId="18"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2" fillId="0" borderId="18" xfId="0" applyFont="1" applyBorder="1" applyAlignment="1">
      <alignment horizontal="left"/>
    </xf>
    <xf numFmtId="0" fontId="2" fillId="0" borderId="19" xfId="0" applyFont="1" applyBorder="1" applyAlignment="1">
      <alignment horizontal="left"/>
    </xf>
    <xf numFmtId="0" fontId="2" fillId="0" borderId="22" xfId="0" applyFont="1" applyBorder="1" applyAlignment="1">
      <alignment horizontal="left"/>
    </xf>
    <xf numFmtId="0" fontId="13" fillId="2" borderId="0" xfId="0" applyFont="1" applyFill="1" applyAlignment="1">
      <alignment horizontal="left" vertical="top"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22" fillId="2" borderId="5" xfId="0" applyFont="1" applyFill="1" applyBorder="1" applyAlignment="1">
      <alignment horizontal="left"/>
    </xf>
    <xf numFmtId="0" fontId="22" fillId="2" borderId="6" xfId="0" applyFont="1" applyFill="1" applyBorder="1" applyAlignment="1">
      <alignment horizontal="left"/>
    </xf>
    <xf numFmtId="0" fontId="22" fillId="2" borderId="7" xfId="0" applyFont="1" applyFill="1" applyBorder="1" applyAlignment="1">
      <alignment horizontal="left"/>
    </xf>
    <xf numFmtId="0" fontId="33" fillId="0" borderId="18" xfId="0" applyFont="1" applyBorder="1" applyAlignment="1">
      <alignment horizontal="left"/>
    </xf>
    <xf numFmtId="0" fontId="33" fillId="0" borderId="20" xfId="0" applyFont="1" applyBorder="1" applyAlignment="1">
      <alignment horizontal="left"/>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58" fillId="0" borderId="0" xfId="0" applyFont="1" applyAlignment="1">
      <alignment horizontal="center"/>
    </xf>
    <xf numFmtId="0" fontId="10" fillId="0" borderId="19" xfId="1" applyFont="1" applyFill="1" applyBorder="1" applyAlignment="1">
      <alignment horizontal="center" vertical="center"/>
    </xf>
    <xf numFmtId="0" fontId="53" fillId="0" borderId="0" xfId="0" applyFont="1" applyAlignment="1">
      <alignment horizontal="left" vertical="center" wrapText="1"/>
    </xf>
    <xf numFmtId="0" fontId="2" fillId="2" borderId="8" xfId="0" applyFont="1" applyFill="1" applyBorder="1" applyAlignment="1">
      <alignment horizontal="left" vertical="top" wrapText="1"/>
    </xf>
    <xf numFmtId="0" fontId="13" fillId="2" borderId="0" xfId="0" applyFont="1" applyFill="1" applyAlignment="1">
      <alignment horizontal="left" wrapText="1"/>
    </xf>
    <xf numFmtId="0" fontId="30" fillId="0" borderId="27" xfId="0" applyFont="1" applyBorder="1" applyAlignment="1">
      <alignment horizontal="left" vertical="top"/>
    </xf>
    <xf numFmtId="0" fontId="0" fillId="0" borderId="4" xfId="0" applyBorder="1"/>
    <xf numFmtId="0" fontId="0" fillId="0" borderId="28" xfId="0" applyBorder="1"/>
    <xf numFmtId="0" fontId="30" fillId="0" borderId="24" xfId="0" applyFont="1" applyBorder="1" applyAlignment="1">
      <alignment horizontal="left" vertical="top" wrapText="1"/>
    </xf>
    <xf numFmtId="0" fontId="0" fillId="0" borderId="25" xfId="0" applyBorder="1"/>
    <xf numFmtId="0" fontId="0" fillId="0" borderId="26" xfId="0" applyBorder="1"/>
    <xf numFmtId="0" fontId="30" fillId="0" borderId="27" xfId="0" applyFont="1" applyBorder="1" applyAlignment="1">
      <alignment horizontal="left" vertical="top" wrapText="1"/>
    </xf>
    <xf numFmtId="0" fontId="30" fillId="0" borderId="4" xfId="0" applyFont="1" applyBorder="1" applyAlignment="1">
      <alignment horizontal="left" vertical="top" wrapText="1"/>
    </xf>
    <xf numFmtId="0" fontId="25" fillId="3" borderId="18" xfId="0" applyFont="1" applyFill="1" applyBorder="1" applyAlignment="1">
      <alignment horizontal="center" vertical="center"/>
    </xf>
    <xf numFmtId="0" fontId="29" fillId="3" borderId="19" xfId="0" applyFont="1" applyFill="1" applyBorder="1" applyAlignment="1">
      <alignment horizontal="center" vertical="center"/>
    </xf>
    <xf numFmtId="0" fontId="0" fillId="3" borderId="19" xfId="0" applyFill="1" applyBorder="1"/>
    <xf numFmtId="0" fontId="33" fillId="0" borderId="27" xfId="0" applyFont="1" applyBorder="1" applyAlignment="1">
      <alignment horizontal="justify" vertical="top"/>
    </xf>
    <xf numFmtId="0" fontId="30" fillId="0" borderId="4" xfId="0" applyFont="1" applyBorder="1"/>
    <xf numFmtId="0" fontId="33" fillId="0" borderId="24" xfId="0" applyFont="1" applyBorder="1" applyAlignment="1">
      <alignment horizontal="justify" vertical="top"/>
    </xf>
    <xf numFmtId="0" fontId="30" fillId="0" borderId="25" xfId="0" applyFont="1" applyBorder="1"/>
    <xf numFmtId="0" fontId="19" fillId="2" borderId="0" xfId="0" applyFont="1" applyFill="1" applyAlignment="1">
      <alignment horizontal="center" wrapText="1"/>
    </xf>
    <xf numFmtId="0" fontId="27" fillId="0" borderId="0" xfId="0" applyFont="1" applyAlignment="1">
      <alignment horizontal="center" vertical="center" wrapText="1"/>
    </xf>
    <xf numFmtId="0" fontId="30" fillId="0" borderId="27" xfId="0" applyFont="1" applyBorder="1" applyAlignment="1">
      <alignment horizontal="left" vertical="center" wrapText="1"/>
    </xf>
    <xf numFmtId="0" fontId="30" fillId="0" borderId="4" xfId="0" applyFont="1" applyBorder="1" applyAlignment="1">
      <alignment horizontal="left" vertical="center" wrapText="1"/>
    </xf>
    <xf numFmtId="0" fontId="30" fillId="0" borderId="28" xfId="0" applyFont="1" applyBorder="1" applyAlignment="1">
      <alignment horizontal="left" vertical="center" wrapText="1"/>
    </xf>
    <xf numFmtId="0" fontId="16" fillId="0" borderId="0" xfId="0" applyFont="1" applyAlignment="1">
      <alignment horizontal="center" vertical="center" wrapText="1"/>
    </xf>
    <xf numFmtId="0" fontId="30" fillId="2" borderId="32" xfId="0" applyFont="1" applyFill="1" applyBorder="1" applyAlignment="1">
      <alignment horizontal="center" vertical="center"/>
    </xf>
    <xf numFmtId="0" fontId="30" fillId="2" borderId="33" xfId="0" applyFont="1" applyFill="1" applyBorder="1" applyAlignment="1">
      <alignment horizontal="center" vertical="center"/>
    </xf>
    <xf numFmtId="0" fontId="30" fillId="2" borderId="31" xfId="0" applyFont="1" applyFill="1" applyBorder="1" applyAlignment="1">
      <alignment vertical="center" wrapText="1"/>
    </xf>
    <xf numFmtId="0" fontId="30" fillId="2" borderId="31" xfId="0" applyFont="1" applyFill="1" applyBorder="1" applyAlignment="1">
      <alignment vertical="center"/>
    </xf>
    <xf numFmtId="0" fontId="30" fillId="0" borderId="27" xfId="0" applyFont="1" applyBorder="1" applyAlignment="1">
      <alignment vertical="center" wrapText="1"/>
    </xf>
    <xf numFmtId="0" fontId="30" fillId="0" borderId="4" xfId="0" applyFont="1" applyBorder="1" applyAlignment="1">
      <alignment vertical="center" wrapText="1"/>
    </xf>
    <xf numFmtId="0" fontId="30" fillId="0" borderId="28" xfId="0" applyFont="1" applyBorder="1" applyAlignment="1">
      <alignment vertical="center" wrapText="1"/>
    </xf>
    <xf numFmtId="0" fontId="30" fillId="0" borderId="17" xfId="0" applyFont="1" applyBorder="1" applyAlignment="1">
      <alignment vertical="top" wrapText="1"/>
    </xf>
    <xf numFmtId="0" fontId="30" fillId="0" borderId="17" xfId="0" applyFont="1" applyBorder="1" applyAlignment="1">
      <alignment vertical="top"/>
    </xf>
    <xf numFmtId="0" fontId="19" fillId="2" borderId="11" xfId="0" applyFont="1" applyFill="1" applyBorder="1" applyAlignment="1">
      <alignment horizontal="center" wrapText="1"/>
    </xf>
    <xf numFmtId="0" fontId="0" fillId="3" borderId="20" xfId="0" applyFill="1" applyBorder="1"/>
    <xf numFmtId="0" fontId="42" fillId="3" borderId="18" xfId="0" applyFont="1" applyFill="1" applyBorder="1" applyAlignment="1">
      <alignment horizontal="center" vertical="center"/>
    </xf>
    <xf numFmtId="0" fontId="42" fillId="3" borderId="19" xfId="0" applyFont="1" applyFill="1" applyBorder="1" applyAlignment="1">
      <alignment horizontal="center"/>
    </xf>
    <xf numFmtId="0" fontId="42" fillId="3" borderId="20" xfId="0" applyFont="1" applyFill="1" applyBorder="1" applyAlignment="1">
      <alignment horizontal="center"/>
    </xf>
    <xf numFmtId="0" fontId="30" fillId="0" borderId="17" xfId="0" applyFont="1" applyBorder="1" applyAlignment="1">
      <alignment horizontal="left" vertical="top" wrapText="1"/>
    </xf>
    <xf numFmtId="0" fontId="30" fillId="0" borderId="32" xfId="0" applyFont="1" applyBorder="1" applyAlignment="1">
      <alignment horizontal="center" vertical="center"/>
    </xf>
    <xf numFmtId="0" fontId="30" fillId="0" borderId="33" xfId="0" applyFont="1" applyBorder="1" applyAlignment="1">
      <alignment horizontal="center" vertical="center"/>
    </xf>
    <xf numFmtId="0" fontId="30" fillId="0" borderId="34" xfId="0" applyFont="1" applyBorder="1" applyAlignment="1">
      <alignment horizontal="center" vertical="center"/>
    </xf>
    <xf numFmtId="0" fontId="30"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34" xfId="0" applyFont="1" applyBorder="1" applyAlignment="1">
      <alignment horizontal="center" vertical="center" wrapText="1"/>
    </xf>
    <xf numFmtId="0" fontId="29" fillId="0" borderId="18" xfId="0" applyFont="1" applyBorder="1" applyAlignment="1">
      <alignment horizontal="left" vertical="top" wrapText="1"/>
    </xf>
    <xf numFmtId="0" fontId="30" fillId="0" borderId="20" xfId="0" applyFont="1" applyBorder="1" applyAlignment="1">
      <alignment horizontal="left" vertical="top" wrapText="1"/>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2" fillId="0" borderId="20" xfId="0" applyFont="1" applyBorder="1" applyAlignment="1">
      <alignment horizontal="left" vertical="top" wrapText="1"/>
    </xf>
    <xf numFmtId="0" fontId="22" fillId="0" borderId="17" xfId="0" applyFont="1" applyBorder="1" applyAlignment="1">
      <alignment vertical="top" wrapText="1"/>
    </xf>
    <xf numFmtId="0" fontId="22" fillId="0" borderId="17" xfId="0" applyFont="1" applyBorder="1" applyAlignment="1">
      <alignment vertical="top"/>
    </xf>
    <xf numFmtId="0" fontId="30" fillId="0" borderId="5"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7" fillId="0" borderId="18" xfId="0" applyFont="1" applyBorder="1" applyAlignment="1">
      <alignment vertical="top" wrapText="1"/>
    </xf>
    <xf numFmtId="0" fontId="22" fillId="0" borderId="20" xfId="0" applyFont="1" applyBorder="1" applyAlignment="1">
      <alignment vertical="top" wrapText="1"/>
    </xf>
    <xf numFmtId="0" fontId="24"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0" fillId="0" borderId="38" xfId="0" applyFont="1" applyBorder="1" applyAlignment="1">
      <alignment horizontal="left" vertical="top" wrapText="1"/>
    </xf>
    <xf numFmtId="0" fontId="30" fillId="0" borderId="36" xfId="0" applyFont="1" applyBorder="1" applyAlignment="1">
      <alignment horizontal="left" vertical="top" wrapText="1"/>
    </xf>
    <xf numFmtId="0" fontId="30" fillId="0" borderId="28" xfId="0" applyFont="1" applyBorder="1" applyAlignment="1">
      <alignment horizontal="left" vertical="top" wrapText="1"/>
    </xf>
    <xf numFmtId="0" fontId="30" fillId="0" borderId="39" xfId="0" applyFont="1" applyBorder="1" applyAlignment="1">
      <alignment horizontal="left" vertical="top" wrapText="1"/>
    </xf>
    <xf numFmtId="0" fontId="37" fillId="0" borderId="18" xfId="0" applyFont="1" applyBorder="1" applyAlignment="1">
      <alignment horizontal="left" vertical="top" wrapText="1"/>
    </xf>
    <xf numFmtId="0" fontId="37" fillId="0" borderId="19" xfId="0" applyFont="1" applyBorder="1" applyAlignment="1">
      <alignment horizontal="left" vertical="top" wrapText="1"/>
    </xf>
    <xf numFmtId="0" fontId="37" fillId="0" borderId="20"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33" fillId="0" borderId="27" xfId="0" applyFont="1" applyBorder="1" applyAlignment="1">
      <alignment horizontal="left" vertical="top" wrapText="1"/>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0" fillId="0" borderId="40" xfId="0" applyFont="1" applyBorder="1" applyAlignment="1">
      <alignment horizontal="left" vertical="top" wrapText="1"/>
    </xf>
    <xf numFmtId="0" fontId="30" fillId="0" borderId="1" xfId="0" applyFont="1" applyBorder="1" applyAlignment="1">
      <alignment horizontal="left" vertical="top" wrapText="1"/>
    </xf>
    <xf numFmtId="0" fontId="30" fillId="0" borderId="35" xfId="0" applyFont="1" applyBorder="1" applyAlignment="1">
      <alignment horizontal="left" vertical="top" wrapText="1"/>
    </xf>
    <xf numFmtId="0" fontId="30" fillId="0" borderId="41" xfId="0" applyFont="1" applyBorder="1" applyAlignment="1">
      <alignment horizontal="left" vertical="top" wrapText="1"/>
    </xf>
    <xf numFmtId="0" fontId="34" fillId="0" borderId="27" xfId="1" applyFont="1" applyBorder="1" applyAlignment="1">
      <alignment horizontal="center" vertical="center"/>
    </xf>
    <xf numFmtId="0" fontId="34" fillId="0" borderId="4" xfId="1" applyFont="1" applyBorder="1" applyAlignment="1">
      <alignment horizontal="center" vertical="center"/>
    </xf>
    <xf numFmtId="0" fontId="54" fillId="0" borderId="8" xfId="2" applyFont="1" applyBorder="1" applyAlignment="1">
      <alignment horizontal="left" vertical="center"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0" xfId="0" applyFont="1" applyAlignment="1">
      <alignment horizontal="left" vertical="center" wrapText="1"/>
    </xf>
    <xf numFmtId="0" fontId="63" fillId="2" borderId="50" xfId="0" applyFont="1" applyFill="1" applyBorder="1" applyAlignment="1">
      <alignment horizontal="center" vertical="center" wrapText="1"/>
    </xf>
    <xf numFmtId="0" fontId="42" fillId="2" borderId="35" xfId="0" applyFont="1" applyFill="1" applyBorder="1" applyAlignment="1">
      <alignment horizontal="left" vertical="center" wrapText="1"/>
    </xf>
    <xf numFmtId="0" fontId="42" fillId="2" borderId="37" xfId="0" applyFont="1" applyFill="1" applyBorder="1" applyAlignment="1">
      <alignment horizontal="left" vertical="center" wrapText="1"/>
    </xf>
    <xf numFmtId="0" fontId="59" fillId="0" borderId="35" xfId="0" applyFont="1" applyBorder="1" applyAlignment="1">
      <alignment horizontal="left" vertical="center" wrapText="1"/>
    </xf>
    <xf numFmtId="0" fontId="59" fillId="0" borderId="4" xfId="0" applyFont="1" applyBorder="1" applyAlignment="1">
      <alignment horizontal="left" vertical="center" wrapText="1"/>
    </xf>
    <xf numFmtId="0" fontId="59" fillId="0" borderId="28" xfId="0" applyFont="1" applyBorder="1" applyAlignment="1">
      <alignment horizontal="left" vertical="center" wrapText="1"/>
    </xf>
    <xf numFmtId="0" fontId="60" fillId="2" borderId="0" xfId="0" applyFont="1" applyFill="1" applyAlignment="1">
      <alignment horizontal="center" vertical="center" wrapText="1"/>
    </xf>
    <xf numFmtId="0" fontId="45" fillId="2" borderId="16" xfId="0" applyFont="1" applyFill="1" applyBorder="1" applyAlignment="1">
      <alignment horizontal="right" vertical="center" wrapText="1"/>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50" fillId="2" borderId="0" xfId="2" applyFont="1" applyFill="1" applyAlignment="1">
      <alignment horizontal="left"/>
    </xf>
    <xf numFmtId="0" fontId="50" fillId="6" borderId="18" xfId="2" applyFont="1" applyFill="1" applyBorder="1" applyAlignment="1">
      <alignment horizontal="right" vertical="center"/>
    </xf>
    <xf numFmtId="0" fontId="50" fillId="6" borderId="19" xfId="2" applyFont="1" applyFill="1" applyBorder="1" applyAlignment="1">
      <alignment horizontal="right" vertical="center"/>
    </xf>
    <xf numFmtId="0" fontId="50" fillId="6" borderId="20" xfId="2" applyFont="1" applyFill="1" applyBorder="1" applyAlignment="1">
      <alignment horizontal="right" vertical="center"/>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14" fontId="42" fillId="0" borderId="4" xfId="0" applyNumberFormat="1" applyFont="1" applyBorder="1" applyAlignment="1">
      <alignment horizontal="center" vertical="center" wrapText="1"/>
    </xf>
    <xf numFmtId="14" fontId="42" fillId="0" borderId="37" xfId="0" applyNumberFormat="1" applyFont="1" applyBorder="1" applyAlignment="1">
      <alignment horizontal="center" vertical="center" wrapText="1"/>
    </xf>
    <xf numFmtId="0" fontId="59" fillId="0" borderId="14" xfId="0" applyFont="1" applyBorder="1" applyAlignment="1">
      <alignment horizontal="left" vertical="center" wrapText="1"/>
    </xf>
    <xf numFmtId="0" fontId="59" fillId="0" borderId="36" xfId="0" applyFont="1" applyBorder="1" applyAlignment="1">
      <alignment horizontal="left" vertical="center" wrapText="1"/>
    </xf>
    <xf numFmtId="0" fontId="59" fillId="0" borderId="39" xfId="0" applyFont="1" applyBorder="1" applyAlignment="1">
      <alignment horizontal="left" vertical="center" wrapText="1"/>
    </xf>
    <xf numFmtId="0" fontId="45" fillId="2" borderId="44" xfId="0" applyFont="1" applyFill="1" applyBorder="1" applyAlignment="1">
      <alignment horizontal="left" vertical="center"/>
    </xf>
    <xf numFmtId="0" fontId="45" fillId="2" borderId="16" xfId="0" applyFont="1" applyFill="1" applyBorder="1" applyAlignment="1">
      <alignment horizontal="left" vertical="center"/>
    </xf>
    <xf numFmtId="0" fontId="2" fillId="2" borderId="0" xfId="0" applyFont="1" applyFill="1" applyAlignment="1">
      <alignment horizontal="center"/>
    </xf>
    <xf numFmtId="0" fontId="48" fillId="0" borderId="35" xfId="0" applyFont="1" applyBorder="1" applyAlignment="1">
      <alignment horizontal="left" vertical="top" wrapText="1"/>
    </xf>
    <xf numFmtId="0" fontId="48" fillId="0" borderId="4" xfId="0" applyFont="1" applyBorder="1" applyAlignment="1">
      <alignment horizontal="left" vertical="top" wrapText="1"/>
    </xf>
    <xf numFmtId="0" fontId="48" fillId="0" borderId="37" xfId="0" applyFont="1" applyBorder="1" applyAlignment="1">
      <alignment horizontal="left" vertical="top" wrapText="1"/>
    </xf>
    <xf numFmtId="0" fontId="20" fillId="0" borderId="0" xfId="0" applyFont="1" applyAlignment="1">
      <alignment horizontal="left" vertical="center" wrapText="1"/>
    </xf>
    <xf numFmtId="0" fontId="49" fillId="0" borderId="0" xfId="0" applyFont="1" applyAlignment="1">
      <alignment horizontal="left" vertical="center" wrapText="1"/>
    </xf>
    <xf numFmtId="0" fontId="59" fillId="0" borderId="44" xfId="0" applyFont="1" applyBorder="1" applyAlignment="1">
      <alignment horizontal="left" vertical="center" wrapText="1"/>
    </xf>
    <xf numFmtId="0" fontId="59" fillId="0" borderId="16" xfId="0" applyFont="1" applyBorder="1" applyAlignment="1">
      <alignment horizontal="left" vertical="center" wrapText="1"/>
    </xf>
    <xf numFmtId="0" fontId="59" fillId="0" borderId="29" xfId="0" applyFont="1" applyBorder="1" applyAlignment="1">
      <alignment horizontal="left" vertical="center" wrapText="1"/>
    </xf>
    <xf numFmtId="0" fontId="55" fillId="0" borderId="13" xfId="2" applyFont="1" applyBorder="1" applyAlignment="1">
      <alignment horizontal="center" vertical="center"/>
    </xf>
    <xf numFmtId="0" fontId="55" fillId="0" borderId="49"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4" fontId="2" fillId="0" borderId="0" xfId="0" applyNumberFormat="1" applyFont="1" applyAlignment="1" applyProtection="1">
      <alignment horizontal="center" vertical="center"/>
      <protection locked="0"/>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49" fontId="65" fillId="0" borderId="50" xfId="17" applyNumberFormat="1" applyFont="1" applyBorder="1" applyAlignment="1">
      <alignment horizontal="left" vertical="center" wrapText="1"/>
    </xf>
    <xf numFmtId="49" fontId="67" fillId="0" borderId="50" xfId="17" applyNumberFormat="1" applyFont="1" applyBorder="1" applyAlignment="1">
      <alignment horizontal="left" vertical="center" wrapText="1"/>
    </xf>
    <xf numFmtId="0" fontId="67" fillId="0" borderId="50" xfId="17" applyFont="1" applyBorder="1" applyAlignment="1">
      <alignment horizontal="left" vertical="center"/>
    </xf>
    <xf numFmtId="0" fontId="64" fillId="0" borderId="36" xfId="17" applyBorder="1" applyAlignment="1">
      <alignment horizontal="left" vertical="top" wrapText="1"/>
    </xf>
    <xf numFmtId="49" fontId="69" fillId="7" borderId="36" xfId="17" applyNumberFormat="1" applyFont="1" applyFill="1" applyBorder="1" applyAlignment="1" applyProtection="1">
      <alignment horizontal="left" vertical="top"/>
      <protection locked="0"/>
    </xf>
    <xf numFmtId="0" fontId="64" fillId="0" borderId="36" xfId="17" applyBorder="1" applyAlignment="1">
      <alignment horizontal="left" vertical="top"/>
    </xf>
    <xf numFmtId="49" fontId="69" fillId="8" borderId="36" xfId="17" applyNumberFormat="1" applyFont="1" applyFill="1" applyBorder="1" applyAlignment="1" applyProtection="1">
      <alignment horizontal="left" vertical="top" wrapText="1"/>
      <protection locked="0"/>
    </xf>
    <xf numFmtId="0" fontId="64" fillId="0" borderId="0" xfId="17" applyAlignment="1">
      <alignment horizontal="left" vertical="top" wrapText="1"/>
    </xf>
    <xf numFmtId="49" fontId="69" fillId="8" borderId="0" xfId="17" applyNumberFormat="1" applyFont="1" applyFill="1" applyAlignment="1" applyProtection="1">
      <alignment horizontal="left" vertical="top"/>
      <protection locked="0"/>
    </xf>
    <xf numFmtId="49" fontId="69" fillId="7" borderId="0" xfId="17" applyNumberFormat="1" applyFont="1" applyFill="1" applyAlignment="1" applyProtection="1">
      <alignment horizontal="left" vertical="top" wrapText="1"/>
      <protection locked="0"/>
    </xf>
    <xf numFmtId="49" fontId="69" fillId="7" borderId="50" xfId="17" applyNumberFormat="1" applyFont="1" applyFill="1" applyBorder="1" applyAlignment="1" applyProtection="1">
      <alignment horizontal="left" vertical="top" wrapText="1"/>
      <protection locked="0"/>
    </xf>
    <xf numFmtId="49" fontId="69" fillId="7" borderId="0" xfId="17" applyNumberFormat="1" applyFont="1" applyFill="1" applyAlignment="1" applyProtection="1">
      <alignment horizontal="left" vertical="top"/>
      <protection locked="0"/>
    </xf>
    <xf numFmtId="49" fontId="64" fillId="0" borderId="50" xfId="17" applyNumberFormat="1" applyBorder="1" applyAlignment="1">
      <alignment horizontal="left" vertical="top" wrapText="1"/>
    </xf>
    <xf numFmtId="49" fontId="69" fillId="8" borderId="50" xfId="17" applyNumberFormat="1" applyFont="1" applyFill="1" applyBorder="1" applyAlignment="1" applyProtection="1">
      <alignment horizontal="left" vertical="top"/>
      <protection locked="0"/>
    </xf>
    <xf numFmtId="0" fontId="64" fillId="0" borderId="50" xfId="17" applyBorder="1" applyAlignment="1">
      <alignment horizontal="right" vertical="center"/>
    </xf>
    <xf numFmtId="49" fontId="64" fillId="0" borderId="0" xfId="17" quotePrefix="1" applyNumberFormat="1" applyAlignment="1">
      <alignment horizontal="center" vertical="center" wrapText="1"/>
    </xf>
    <xf numFmtId="49" fontId="64" fillId="0" borderId="2" xfId="17" quotePrefix="1" applyNumberFormat="1" applyBorder="1" applyAlignment="1">
      <alignment horizontal="center" vertical="center" wrapText="1"/>
    </xf>
    <xf numFmtId="49" fontId="64" fillId="0" borderId="0" xfId="17" applyNumberFormat="1" applyAlignment="1">
      <alignment horizontal="center" vertical="center" wrapText="1"/>
    </xf>
    <xf numFmtId="49" fontId="64" fillId="0" borderId="2" xfId="17" applyNumberFormat="1" applyBorder="1" applyAlignment="1">
      <alignment horizontal="center" vertical="center" wrapText="1"/>
    </xf>
    <xf numFmtId="0" fontId="64" fillId="0" borderId="50" xfId="17" applyBorder="1" applyAlignment="1">
      <alignment horizontal="center" vertical="center" wrapText="1"/>
    </xf>
    <xf numFmtId="0" fontId="64" fillId="0" borderId="54" xfId="17" applyBorder="1" applyAlignment="1">
      <alignment horizontal="center" vertical="center" wrapText="1"/>
    </xf>
    <xf numFmtId="0" fontId="29" fillId="9" borderId="35" xfId="17" applyFont="1" applyFill="1" applyBorder="1" applyAlignment="1">
      <alignment horizontal="left" vertical="center" wrapText="1"/>
    </xf>
    <xf numFmtId="0" fontId="29" fillId="9" borderId="4" xfId="17" applyFont="1" applyFill="1" applyBorder="1" applyAlignment="1">
      <alignment horizontal="left" vertical="center" wrapText="1"/>
    </xf>
    <xf numFmtId="0" fontId="69" fillId="0" borderId="57" xfId="17" applyFont="1" applyBorder="1" applyAlignment="1">
      <alignment horizontal="left" vertical="center" wrapText="1"/>
    </xf>
    <xf numFmtId="0" fontId="69" fillId="0" borderId="56" xfId="17" applyFont="1" applyBorder="1" applyAlignment="1">
      <alignment horizontal="left" vertical="center" wrapText="1"/>
    </xf>
    <xf numFmtId="0" fontId="64" fillId="2" borderId="63" xfId="17" applyFill="1" applyBorder="1" applyAlignment="1">
      <alignment horizontal="left" vertical="center" wrapText="1"/>
    </xf>
    <xf numFmtId="0" fontId="64" fillId="2" borderId="62" xfId="17" applyFill="1" applyBorder="1" applyAlignment="1">
      <alignment horizontal="left" vertical="center" wrapText="1"/>
    </xf>
    <xf numFmtId="0" fontId="71" fillId="0" borderId="0" xfId="18" applyFont="1" applyBorder="1" applyAlignment="1" applyProtection="1">
      <alignment horizontal="left" vertical="top" wrapText="1"/>
    </xf>
    <xf numFmtId="49" fontId="69" fillId="8" borderId="14" xfId="17" applyNumberFormat="1" applyFont="1" applyFill="1" applyBorder="1" applyAlignment="1" applyProtection="1">
      <alignment horizontal="center" vertical="center" wrapText="1"/>
      <protection locked="0"/>
    </xf>
    <xf numFmtId="49" fontId="69" fillId="8" borderId="51" xfId="17" applyNumberFormat="1" applyFont="1" applyFill="1" applyBorder="1" applyAlignment="1" applyProtection="1">
      <alignment horizontal="center" vertical="center" wrapText="1"/>
      <protection locked="0"/>
    </xf>
    <xf numFmtId="49" fontId="69" fillId="8" borderId="36" xfId="17" applyNumberFormat="1" applyFont="1" applyFill="1" applyBorder="1" applyAlignment="1" applyProtection="1">
      <alignment horizontal="center" vertical="center" wrapText="1"/>
      <protection locked="0"/>
    </xf>
    <xf numFmtId="0" fontId="64" fillId="2" borderId="68" xfId="17" applyFill="1" applyBorder="1" applyAlignment="1">
      <alignment horizontal="left" vertical="center" wrapText="1"/>
    </xf>
    <xf numFmtId="0" fontId="64" fillId="2" borderId="69" xfId="17" applyFill="1" applyBorder="1" applyAlignment="1">
      <alignment horizontal="left" vertical="center" wrapText="1"/>
    </xf>
    <xf numFmtId="0" fontId="69" fillId="0" borderId="4" xfId="17" applyFont="1" applyBorder="1" applyAlignment="1">
      <alignment horizontal="left" vertical="center" wrapText="1"/>
    </xf>
    <xf numFmtId="0" fontId="69" fillId="0" borderId="37" xfId="17" applyFont="1" applyBorder="1" applyAlignment="1">
      <alignment horizontal="left" vertical="center" wrapText="1"/>
    </xf>
    <xf numFmtId="1" fontId="64" fillId="0" borderId="63" xfId="17" applyNumberFormat="1" applyBorder="1" applyAlignment="1">
      <alignment horizontal="left" vertical="center" wrapText="1"/>
    </xf>
    <xf numFmtId="1" fontId="64" fillId="0" borderId="62" xfId="17" applyNumberFormat="1" applyBorder="1" applyAlignment="1">
      <alignment horizontal="left" vertical="center" wrapText="1"/>
    </xf>
    <xf numFmtId="1" fontId="64" fillId="0" borderId="68" xfId="17" applyNumberFormat="1" applyBorder="1" applyAlignment="1">
      <alignment horizontal="left" vertical="center" wrapText="1"/>
    </xf>
    <xf numFmtId="1" fontId="64" fillId="0" borderId="69" xfId="17" applyNumberFormat="1" applyBorder="1" applyAlignment="1">
      <alignment horizontal="left" vertical="center" wrapText="1"/>
    </xf>
    <xf numFmtId="1" fontId="69" fillId="0" borderId="35" xfId="17" applyNumberFormat="1" applyFont="1" applyBorder="1" applyAlignment="1">
      <alignment horizontal="left" vertical="center" wrapText="1"/>
    </xf>
    <xf numFmtId="1" fontId="69" fillId="0" borderId="37" xfId="17" applyNumberFormat="1" applyFont="1" applyBorder="1" applyAlignment="1">
      <alignment horizontal="left" vertical="center" wrapText="1"/>
    </xf>
    <xf numFmtId="49" fontId="64" fillId="0" borderId="63" xfId="17" quotePrefix="1" applyNumberFormat="1" applyBorder="1" applyAlignment="1">
      <alignment horizontal="left" vertical="center" wrapText="1"/>
    </xf>
    <xf numFmtId="49" fontId="64" fillId="0" borderId="62" xfId="17" quotePrefix="1" applyNumberFormat="1" applyBorder="1" applyAlignment="1">
      <alignment horizontal="left" vertical="center" wrapText="1"/>
    </xf>
    <xf numFmtId="49" fontId="64" fillId="0" borderId="63" xfId="17" applyNumberFormat="1" applyBorder="1" applyAlignment="1">
      <alignment horizontal="left" vertical="center" wrapText="1"/>
    </xf>
    <xf numFmtId="49" fontId="64" fillId="0" borderId="62" xfId="17" applyNumberFormat="1" applyBorder="1" applyAlignment="1">
      <alignment horizontal="left" vertical="center" wrapText="1"/>
    </xf>
    <xf numFmtId="49" fontId="64" fillId="0" borderId="68" xfId="17" applyNumberFormat="1" applyBorder="1" applyAlignment="1">
      <alignment horizontal="left" vertical="center" wrapText="1"/>
    </xf>
    <xf numFmtId="49" fontId="64" fillId="0" borderId="69" xfId="17" applyNumberFormat="1" applyBorder="1" applyAlignment="1">
      <alignment horizontal="left" vertical="center" wrapText="1"/>
    </xf>
    <xf numFmtId="49" fontId="69" fillId="0" borderId="4" xfId="17" applyNumberFormat="1" applyFont="1" applyBorder="1" applyAlignment="1">
      <alignment horizontal="left" vertical="center" wrapText="1"/>
    </xf>
    <xf numFmtId="49" fontId="69" fillId="0" borderId="37" xfId="17" applyNumberFormat="1" applyFont="1" applyBorder="1" applyAlignment="1">
      <alignment horizontal="left" vertical="center" wrapText="1"/>
    </xf>
    <xf numFmtId="49" fontId="69" fillId="0" borderId="57" xfId="17" applyNumberFormat="1" applyFont="1" applyBorder="1" applyAlignment="1">
      <alignment horizontal="left" vertical="center" wrapText="1"/>
    </xf>
    <xf numFmtId="49" fontId="69" fillId="0" borderId="56" xfId="17" applyNumberFormat="1" applyFont="1" applyBorder="1" applyAlignment="1">
      <alignment horizontal="left" vertical="center" wrapText="1"/>
    </xf>
    <xf numFmtId="49" fontId="37" fillId="0" borderId="4" xfId="17" applyNumberFormat="1" applyFont="1" applyBorder="1" applyAlignment="1">
      <alignment horizontal="right" vertical="center" wrapText="1"/>
    </xf>
    <xf numFmtId="49" fontId="37" fillId="0" borderId="37" xfId="17" applyNumberFormat="1" applyFont="1" applyBorder="1" applyAlignment="1">
      <alignment horizontal="right" vertical="center" wrapText="1"/>
    </xf>
    <xf numFmtId="49" fontId="64" fillId="0" borderId="0" xfId="17" applyNumberFormat="1" applyAlignment="1">
      <alignment vertical="top"/>
    </xf>
    <xf numFmtId="49" fontId="69" fillId="8" borderId="50" xfId="17" applyNumberFormat="1" applyFont="1" applyFill="1" applyBorder="1" applyAlignment="1" applyProtection="1">
      <alignment horizontal="left" wrapText="1"/>
      <protection locked="0"/>
    </xf>
    <xf numFmtId="0" fontId="64" fillId="0" borderId="36" xfId="17" applyBorder="1" applyAlignment="1">
      <alignment horizontal="left"/>
    </xf>
    <xf numFmtId="0" fontId="64" fillId="0" borderId="63" xfId="17" applyBorder="1" applyAlignment="1">
      <alignment horizontal="left" vertical="center" wrapText="1"/>
    </xf>
    <xf numFmtId="0" fontId="64" fillId="0" borderId="62" xfId="17" applyBorder="1" applyAlignment="1">
      <alignment horizontal="left" vertical="center" wrapText="1"/>
    </xf>
    <xf numFmtId="0" fontId="64" fillId="0" borderId="68" xfId="17" applyBorder="1" applyAlignment="1">
      <alignment horizontal="left" vertical="center" wrapText="1"/>
    </xf>
    <xf numFmtId="0" fontId="64" fillId="0" borderId="69" xfId="17" applyBorder="1" applyAlignment="1">
      <alignment horizontal="left" vertical="center" wrapText="1"/>
    </xf>
    <xf numFmtId="0" fontId="15" fillId="0" borderId="0" xfId="3" applyFont="1" applyAlignment="1">
      <alignment horizontal="left" wrapText="1"/>
    </xf>
  </cellXfs>
  <cellStyles count="20">
    <cellStyle name="Explanatory Text 2" xfId="18" xr:uid="{F57139B2-9FA6-4733-860D-E0359D606553}"/>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49064DDD-2464-45CA-802F-36131DBD4E79}"/>
    <cellStyle name="Percent 2" xfId="19" xr:uid="{580EFE95-2F72-4DD7-A25F-A0C7C761224B}"/>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3">
    <dxf>
      <fill>
        <patternFill>
          <bgColor rgb="FFFF0000"/>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2" name="Grafik 2">
          <a:extLst>
            <a:ext uri="{FF2B5EF4-FFF2-40B4-BE49-F238E27FC236}">
              <a16:creationId xmlns:a16="http://schemas.microsoft.com/office/drawing/2014/main" id="{D21E2690-61F6-4B6E-ADEF-47734B6B786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02906" y="0"/>
          <a:ext cx="2160219"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02026/G-011233/10002146%20Customs%20Brokerage%20Services/01%20Request/Grid%20for%20technical%20assesment%20below%20EU%20threshold1.xlsx" TargetMode="External"/><Relationship Id="rId1" Type="http://schemas.openxmlformats.org/officeDocument/2006/relationships/externalLinkPath" Target="/sites/CountryOfficeGIZUA-BVertrge/Freigegebene%20Dokumente/B%20Vertr&#228;ge/!%202026/G-011233/10002146%20Customs%20Brokerage%20Services/01%20Request/Grid%20for%20technical%20assesment%20below%20EU%20threshold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5"/>
  <sheetViews>
    <sheetView tabSelected="1" view="pageLayout" zoomScaleNormal="100" workbookViewId="0">
      <selection activeCell="A11" sqref="A11:G11"/>
    </sheetView>
  </sheetViews>
  <sheetFormatPr defaultColWidth="11.42578125" defaultRowHeight="12.75"/>
  <cols>
    <col min="1" max="1" width="6.42578125" style="1" customWidth="1"/>
    <col min="2" max="2" width="18.42578125" style="1" customWidth="1"/>
    <col min="3" max="3" width="10.5703125" style="1" customWidth="1"/>
    <col min="4" max="4" width="10.42578125" style="1" customWidth="1"/>
    <col min="5" max="5" width="13.7109375" style="1" customWidth="1"/>
    <col min="6" max="6" width="23.42578125" style="1" customWidth="1"/>
    <col min="7" max="7" width="18.7109375" style="1" customWidth="1"/>
    <col min="8" max="8" width="6.42578125" style="1" customWidth="1"/>
    <col min="9" max="9" width="18.42578125" style="1" customWidth="1"/>
    <col min="10" max="10" width="10.5703125" style="1" customWidth="1"/>
    <col min="11" max="11" width="10.42578125" style="1" customWidth="1"/>
    <col min="12" max="12" width="12" style="1" customWidth="1"/>
    <col min="13" max="13" width="25.42578125" style="1" customWidth="1"/>
    <col min="14" max="14" width="15.28515625" style="1" customWidth="1"/>
    <col min="15" max="16384" width="11.42578125" style="1"/>
  </cols>
  <sheetData>
    <row r="1" spans="1:15" ht="18">
      <c r="A1" s="220" t="s">
        <v>0</v>
      </c>
      <c r="B1" s="220"/>
      <c r="C1" s="220"/>
      <c r="D1" s="220"/>
      <c r="E1" s="220"/>
      <c r="F1" s="220"/>
      <c r="G1" s="220"/>
      <c r="H1" s="220" t="s">
        <v>1</v>
      </c>
      <c r="I1" s="220"/>
      <c r="J1" s="220"/>
      <c r="K1" s="220"/>
      <c r="L1" s="220"/>
      <c r="M1" s="220"/>
      <c r="N1" s="220"/>
      <c r="O1" s="6"/>
    </row>
    <row r="2" spans="1:15">
      <c r="A2" s="11" t="s">
        <v>2</v>
      </c>
      <c r="B2" s="9"/>
      <c r="C2" s="9"/>
      <c r="D2" s="9"/>
      <c r="E2" s="9"/>
      <c r="F2" s="9"/>
      <c r="G2" s="9"/>
      <c r="H2" s="9" t="s">
        <v>3</v>
      </c>
      <c r="I2" s="9"/>
      <c r="J2" s="9"/>
      <c r="K2" s="9"/>
      <c r="L2" s="9"/>
      <c r="M2" s="9"/>
      <c r="N2" s="9"/>
      <c r="O2" s="6"/>
    </row>
    <row r="3" spans="1:15" ht="5.25" customHeight="1">
      <c r="A3" s="11"/>
      <c r="B3" s="9"/>
      <c r="C3" s="9"/>
      <c r="D3" s="9"/>
      <c r="E3" s="9"/>
      <c r="F3" s="9"/>
      <c r="G3" s="9"/>
      <c r="H3" s="9"/>
      <c r="I3" s="9"/>
      <c r="J3" s="9"/>
      <c r="K3" s="9"/>
      <c r="L3" s="9"/>
      <c r="M3" s="9"/>
      <c r="N3" s="9"/>
      <c r="O3" s="6"/>
    </row>
    <row r="4" spans="1:15" ht="77.25" customHeight="1" thickBot="1">
      <c r="A4" s="158" t="s">
        <v>4</v>
      </c>
      <c r="B4" s="159"/>
      <c r="C4" s="159"/>
      <c r="D4" s="159"/>
      <c r="E4" s="159"/>
      <c r="F4" s="159"/>
      <c r="G4" s="9"/>
      <c r="H4" s="158" t="s">
        <v>5</v>
      </c>
      <c r="I4" s="159"/>
      <c r="J4" s="159"/>
      <c r="K4" s="159"/>
      <c r="L4" s="159"/>
      <c r="M4" s="159"/>
      <c r="N4" s="9"/>
      <c r="O4" s="6"/>
    </row>
    <row r="5" spans="1:15" ht="15.75" thickBot="1">
      <c r="A5" s="212" t="s">
        <v>6</v>
      </c>
      <c r="B5" s="213"/>
      <c r="C5" s="180">
        <v>7000001333</v>
      </c>
      <c r="D5" s="181"/>
      <c r="E5" s="181"/>
      <c r="F5" s="181"/>
      <c r="G5" s="182"/>
      <c r="H5" s="178" t="s">
        <v>7</v>
      </c>
      <c r="I5" s="179"/>
      <c r="J5" s="180">
        <f>C5</f>
        <v>7000001333</v>
      </c>
      <c r="K5" s="181"/>
      <c r="L5" s="181"/>
      <c r="M5" s="181"/>
      <c r="N5" s="182"/>
      <c r="O5" s="6"/>
    </row>
    <row r="6" spans="1:15" ht="15.75" thickBot="1">
      <c r="A6" s="183" t="s">
        <v>8</v>
      </c>
      <c r="B6" s="184"/>
      <c r="C6" s="185" t="s">
        <v>186</v>
      </c>
      <c r="D6" s="186"/>
      <c r="E6" s="186"/>
      <c r="F6" s="186"/>
      <c r="G6" s="184"/>
      <c r="H6" s="183" t="s">
        <v>9</v>
      </c>
      <c r="I6" s="184"/>
      <c r="J6" s="185" t="s">
        <v>10</v>
      </c>
      <c r="K6" s="186"/>
      <c r="L6" s="186"/>
      <c r="M6" s="186"/>
      <c r="N6" s="184"/>
      <c r="O6" s="6"/>
    </row>
    <row r="7" spans="1:15" ht="13.5" thickBot="1">
      <c r="A7" s="165" t="s">
        <v>11</v>
      </c>
      <c r="B7" s="166"/>
      <c r="C7" s="166"/>
      <c r="D7" s="166"/>
      <c r="E7" s="166"/>
      <c r="F7" s="166"/>
      <c r="G7" s="167"/>
      <c r="H7" s="165" t="s">
        <v>12</v>
      </c>
      <c r="I7" s="166"/>
      <c r="J7" s="166"/>
      <c r="K7" s="166"/>
      <c r="L7" s="166"/>
      <c r="M7" s="166"/>
      <c r="N7" s="167"/>
      <c r="O7" s="6"/>
    </row>
    <row r="8" spans="1:15" ht="7.5" customHeight="1" thickBot="1">
      <c r="A8" s="12"/>
      <c r="B8" s="12"/>
      <c r="C8" s="12"/>
      <c r="D8" s="12"/>
      <c r="E8" s="12"/>
      <c r="F8" s="12"/>
      <c r="G8" s="12"/>
      <c r="H8" s="12"/>
      <c r="I8" s="12"/>
      <c r="J8" s="12"/>
      <c r="K8" s="12"/>
      <c r="L8" s="12"/>
      <c r="M8" s="12"/>
      <c r="N8" s="12"/>
      <c r="O8" s="6"/>
    </row>
    <row r="9" spans="1:15">
      <c r="A9" s="168" t="s">
        <v>13</v>
      </c>
      <c r="B9" s="169"/>
      <c r="C9" s="169"/>
      <c r="D9" s="169"/>
      <c r="E9" s="169"/>
      <c r="F9" s="169"/>
      <c r="G9" s="170"/>
      <c r="H9" s="168" t="s">
        <v>14</v>
      </c>
      <c r="I9" s="169"/>
      <c r="J9" s="169"/>
      <c r="K9" s="169"/>
      <c r="L9" s="169"/>
      <c r="M9" s="169"/>
      <c r="N9" s="170"/>
      <c r="O9" s="6"/>
    </row>
    <row r="10" spans="1:15" ht="15">
      <c r="A10" s="171" t="s">
        <v>15</v>
      </c>
      <c r="B10" s="172"/>
      <c r="C10" s="172"/>
      <c r="D10" s="172"/>
      <c r="E10" s="10">
        <f>C5</f>
        <v>7000001333</v>
      </c>
      <c r="F10" s="173" t="s">
        <v>16</v>
      </c>
      <c r="G10" s="174"/>
      <c r="H10" s="171" t="s">
        <v>17</v>
      </c>
      <c r="I10" s="172"/>
      <c r="J10" s="172"/>
      <c r="K10" s="172"/>
      <c r="L10" s="10">
        <f>J5</f>
        <v>7000001333</v>
      </c>
      <c r="M10" s="173" t="s">
        <v>16</v>
      </c>
      <c r="N10" s="174"/>
      <c r="O10" s="6"/>
    </row>
    <row r="11" spans="1:15" ht="41.1" customHeight="1" thickBot="1">
      <c r="A11" s="175" t="s">
        <v>18</v>
      </c>
      <c r="B11" s="176"/>
      <c r="C11" s="176"/>
      <c r="D11" s="176"/>
      <c r="E11" s="176"/>
      <c r="F11" s="176"/>
      <c r="G11" s="177"/>
      <c r="H11" s="175" t="s">
        <v>19</v>
      </c>
      <c r="I11" s="176"/>
      <c r="J11" s="176"/>
      <c r="K11" s="176"/>
      <c r="L11" s="176"/>
      <c r="M11" s="176"/>
      <c r="N11" s="177"/>
      <c r="O11" s="6"/>
    </row>
    <row r="12" spans="1:15" ht="8.1" customHeight="1" thickBot="1">
      <c r="A12" s="12"/>
      <c r="B12" s="12"/>
      <c r="C12" s="12"/>
      <c r="D12" s="12"/>
      <c r="E12" s="12"/>
      <c r="F12" s="12"/>
      <c r="G12" s="12"/>
      <c r="H12" s="12"/>
      <c r="I12" s="12"/>
      <c r="J12" s="12"/>
      <c r="K12" s="12"/>
      <c r="L12" s="12"/>
      <c r="M12" s="12"/>
      <c r="N12" s="12"/>
      <c r="O12" s="6"/>
    </row>
    <row r="13" spans="1:15" ht="41.1" customHeight="1" thickBot="1">
      <c r="A13" s="187" t="s">
        <v>20</v>
      </c>
      <c r="B13" s="188"/>
      <c r="C13" s="188"/>
      <c r="D13" s="188"/>
      <c r="E13" s="188"/>
      <c r="F13" s="188"/>
      <c r="G13" s="189"/>
      <c r="H13" s="187" t="s">
        <v>21</v>
      </c>
      <c r="I13" s="188"/>
      <c r="J13" s="188"/>
      <c r="K13" s="188"/>
      <c r="L13" s="188"/>
      <c r="M13" s="188"/>
      <c r="N13" s="189"/>
      <c r="O13" s="26"/>
    </row>
    <row r="14" spans="1:15" ht="8.1" customHeight="1" thickBot="1">
      <c r="A14" s="9"/>
      <c r="B14" s="9"/>
      <c r="C14" s="9"/>
      <c r="D14" s="9"/>
      <c r="E14" s="9"/>
      <c r="F14" s="9"/>
      <c r="G14" s="9"/>
      <c r="H14" s="9"/>
      <c r="I14" s="9"/>
      <c r="J14" s="9"/>
      <c r="K14" s="9"/>
      <c r="L14" s="9"/>
      <c r="M14" s="9"/>
      <c r="N14" s="9"/>
      <c r="O14" s="6"/>
    </row>
    <row r="15" spans="1:15">
      <c r="A15" s="13" t="s">
        <v>22</v>
      </c>
      <c r="B15" s="14"/>
      <c r="C15" s="14"/>
      <c r="D15" s="14"/>
      <c r="E15" s="14"/>
      <c r="F15" s="14"/>
      <c r="G15" s="15"/>
      <c r="H15" s="13" t="s">
        <v>23</v>
      </c>
      <c r="I15" s="14"/>
      <c r="J15" s="14"/>
      <c r="K15" s="14"/>
      <c r="L15" s="14"/>
      <c r="M15" s="14"/>
      <c r="N15" s="15"/>
      <c r="O15" s="6"/>
    </row>
    <row r="16" spans="1:15">
      <c r="A16" s="223" t="s">
        <v>24</v>
      </c>
      <c r="B16" s="191"/>
      <c r="C16" s="191"/>
      <c r="D16" s="191"/>
      <c r="E16" s="191"/>
      <c r="F16" s="191"/>
      <c r="G16" s="192"/>
      <c r="H16" s="190" t="s">
        <v>25</v>
      </c>
      <c r="I16" s="191"/>
      <c r="J16" s="191"/>
      <c r="K16" s="191"/>
      <c r="L16" s="191"/>
      <c r="M16" s="191"/>
      <c r="N16" s="192"/>
      <c r="O16" s="6"/>
    </row>
    <row r="17" spans="1:16" ht="15">
      <c r="A17" s="160" t="s">
        <v>26</v>
      </c>
      <c r="B17" s="161"/>
      <c r="C17" s="161"/>
      <c r="D17" s="161"/>
      <c r="E17" s="162"/>
      <c r="F17" s="28" t="s">
        <v>27</v>
      </c>
      <c r="G17" s="16"/>
      <c r="H17" s="160" t="s">
        <v>28</v>
      </c>
      <c r="I17" s="161"/>
      <c r="J17" s="161"/>
      <c r="K17" s="161"/>
      <c r="L17" s="162"/>
      <c r="M17" s="28" t="s">
        <v>27</v>
      </c>
      <c r="N17" s="16"/>
      <c r="O17" s="6"/>
      <c r="P17" s="6"/>
    </row>
    <row r="18" spans="1:16">
      <c r="A18" s="160" t="s">
        <v>29</v>
      </c>
      <c r="B18" s="162"/>
      <c r="C18" s="21" t="s">
        <v>30</v>
      </c>
      <c r="D18" s="163" t="s">
        <v>31</v>
      </c>
      <c r="E18" s="161"/>
      <c r="F18" s="161"/>
      <c r="G18" s="164"/>
      <c r="H18" s="160" t="s">
        <v>32</v>
      </c>
      <c r="I18" s="162"/>
      <c r="J18" s="21" t="str">
        <f>C18</f>
        <v>3</v>
      </c>
      <c r="K18" s="163" t="s">
        <v>33</v>
      </c>
      <c r="L18" s="161"/>
      <c r="M18" s="161"/>
      <c r="N18" s="164"/>
      <c r="O18" s="6"/>
      <c r="P18" s="6"/>
    </row>
    <row r="19" spans="1:16" ht="13.5" thickBot="1">
      <c r="A19" s="206" t="s">
        <v>34</v>
      </c>
      <c r="B19" s="207"/>
      <c r="C19" s="207"/>
      <c r="D19" s="207"/>
      <c r="E19" s="207"/>
      <c r="F19" s="207"/>
      <c r="G19" s="208"/>
      <c r="H19" s="206" t="s">
        <v>35</v>
      </c>
      <c r="I19" s="207"/>
      <c r="J19" s="207"/>
      <c r="K19" s="207"/>
      <c r="L19" s="207"/>
      <c r="M19" s="207"/>
      <c r="N19" s="208"/>
      <c r="O19" s="6"/>
      <c r="P19" s="6"/>
    </row>
    <row r="20" spans="1:16" ht="7.5" customHeight="1" thickBot="1">
      <c r="A20" s="12"/>
      <c r="B20" s="12"/>
      <c r="C20" s="12"/>
      <c r="D20" s="12"/>
      <c r="E20" s="12"/>
      <c r="F20" s="12"/>
      <c r="G20" s="12"/>
      <c r="H20" s="12"/>
      <c r="I20" s="12"/>
      <c r="J20" s="12"/>
      <c r="K20" s="12"/>
      <c r="L20" s="12"/>
      <c r="M20" s="12"/>
      <c r="N20" s="12"/>
      <c r="O20" s="6"/>
      <c r="P20" s="6"/>
    </row>
    <row r="21" spans="1:16">
      <c r="A21" s="209" t="s">
        <v>36</v>
      </c>
      <c r="B21" s="210"/>
      <c r="C21" s="210"/>
      <c r="D21" s="210"/>
      <c r="E21" s="210"/>
      <c r="F21" s="210"/>
      <c r="G21" s="211"/>
      <c r="H21" s="209" t="s">
        <v>37</v>
      </c>
      <c r="I21" s="210"/>
      <c r="J21" s="210"/>
      <c r="K21" s="210"/>
      <c r="L21" s="210"/>
      <c r="M21" s="210"/>
      <c r="N21" s="211"/>
      <c r="O21" s="6"/>
      <c r="P21" s="6"/>
    </row>
    <row r="22" spans="1:16" ht="13.5" thickBot="1">
      <c r="A22" s="206" t="s">
        <v>38</v>
      </c>
      <c r="B22" s="207"/>
      <c r="C22" s="207"/>
      <c r="D22" s="23">
        <v>0.91666666666666663</v>
      </c>
      <c r="E22" s="18" t="s">
        <v>39</v>
      </c>
      <c r="F22" s="32">
        <v>46085</v>
      </c>
      <c r="G22" s="19"/>
      <c r="H22" s="206" t="s">
        <v>40</v>
      </c>
      <c r="I22" s="207"/>
      <c r="J22" s="207"/>
      <c r="K22" s="23">
        <f>D22</f>
        <v>0.91666666666666663</v>
      </c>
      <c r="L22" s="22" t="s">
        <v>41</v>
      </c>
      <c r="M22" s="32">
        <f>F22</f>
        <v>46085</v>
      </c>
      <c r="N22" s="19"/>
      <c r="O22" s="6"/>
      <c r="P22" s="6"/>
    </row>
    <row r="23" spans="1:16" ht="13.5" thickBot="1">
      <c r="A23" s="9"/>
      <c r="B23" s="9"/>
      <c r="C23" s="9"/>
      <c r="D23" s="9"/>
      <c r="E23" s="9"/>
      <c r="F23" s="9"/>
      <c r="G23" s="9"/>
      <c r="H23" s="9"/>
      <c r="I23" s="9"/>
      <c r="J23" s="9"/>
      <c r="K23" s="9"/>
      <c r="L23" s="9"/>
      <c r="M23" s="9"/>
      <c r="N23" s="9"/>
      <c r="O23" s="6"/>
      <c r="P23" s="6"/>
    </row>
    <row r="24" spans="1:16" ht="39" customHeight="1" thickBot="1">
      <c r="A24" s="193" t="s">
        <v>42</v>
      </c>
      <c r="B24" s="194"/>
      <c r="C24" s="194"/>
      <c r="D24" s="194"/>
      <c r="E24" s="194"/>
      <c r="F24" s="194"/>
      <c r="G24" s="195"/>
      <c r="H24" s="193" t="s">
        <v>43</v>
      </c>
      <c r="I24" s="194"/>
      <c r="J24" s="194"/>
      <c r="K24" s="194"/>
      <c r="L24" s="194"/>
      <c r="M24" s="194"/>
      <c r="N24" s="195"/>
      <c r="O24" s="26"/>
      <c r="P24" s="6"/>
    </row>
    <row r="25" spans="1:16" ht="14.25" customHeight="1" thickBot="1">
      <c r="A25" s="9"/>
      <c r="B25" s="9"/>
      <c r="C25" s="9"/>
      <c r="D25" s="9"/>
      <c r="E25" s="9"/>
      <c r="F25" s="9"/>
      <c r="G25" s="9"/>
      <c r="H25" s="9"/>
      <c r="I25" s="9"/>
      <c r="J25" s="9"/>
      <c r="K25" s="9"/>
      <c r="L25" s="9"/>
      <c r="M25" s="9"/>
      <c r="N25" s="9"/>
      <c r="O25" s="6"/>
      <c r="P25" s="6"/>
    </row>
    <row r="26" spans="1:16" ht="15.75" thickBot="1">
      <c r="A26" s="196" t="s">
        <v>44</v>
      </c>
      <c r="B26" s="197"/>
      <c r="C26" s="197"/>
      <c r="D26" s="197"/>
      <c r="E26" s="198"/>
      <c r="F26" s="72">
        <f>F22+25</f>
        <v>46110</v>
      </c>
      <c r="G26" s="73"/>
      <c r="H26" s="196" t="s">
        <v>45</v>
      </c>
      <c r="I26" s="197"/>
      <c r="J26" s="197"/>
      <c r="K26" s="197"/>
      <c r="L26" s="198"/>
      <c r="M26" s="74">
        <f>F26</f>
        <v>46110</v>
      </c>
      <c r="N26" s="73"/>
      <c r="O26" s="6"/>
      <c r="P26" s="6"/>
    </row>
    <row r="27" spans="1:16" ht="15.75" thickBot="1">
      <c r="A27" s="196" t="s">
        <v>46</v>
      </c>
      <c r="B27" s="197"/>
      <c r="C27" s="197"/>
      <c r="D27" s="197"/>
      <c r="E27" s="197"/>
      <c r="F27" s="72" t="s">
        <v>47</v>
      </c>
      <c r="G27" s="73"/>
      <c r="H27" s="196" t="s">
        <v>48</v>
      </c>
      <c r="I27" s="197"/>
      <c r="J27" s="197"/>
      <c r="K27" s="197"/>
      <c r="L27" s="197"/>
      <c r="M27" s="72" t="str">
        <f>F27</f>
        <v>30% / 70%</v>
      </c>
      <c r="N27" s="73"/>
      <c r="O27" s="6"/>
      <c r="P27" s="6"/>
    </row>
    <row r="28" spans="1:16" ht="14.45" customHeight="1">
      <c r="A28" s="214" t="s">
        <v>49</v>
      </c>
      <c r="B28" s="215"/>
      <c r="C28" s="215"/>
      <c r="D28" s="215"/>
      <c r="E28" s="215"/>
      <c r="F28" s="215"/>
      <c r="G28" s="216"/>
      <c r="H28" s="200" t="s">
        <v>50</v>
      </c>
      <c r="I28" s="201"/>
      <c r="J28" s="201"/>
      <c r="K28" s="201"/>
      <c r="L28" s="201"/>
      <c r="M28" s="201"/>
      <c r="N28" s="202"/>
      <c r="O28" s="6"/>
      <c r="P28" s="6"/>
    </row>
    <row r="29" spans="1:16" ht="15" customHeight="1" thickBot="1">
      <c r="A29" s="217"/>
      <c r="B29" s="218"/>
      <c r="C29" s="218"/>
      <c r="D29" s="218"/>
      <c r="E29" s="218"/>
      <c r="F29" s="218"/>
      <c r="G29" s="219"/>
      <c r="H29" s="203"/>
      <c r="I29" s="204"/>
      <c r="J29" s="204"/>
      <c r="K29" s="204"/>
      <c r="L29" s="204"/>
      <c r="M29" s="204"/>
      <c r="N29" s="205"/>
      <c r="O29" s="6"/>
      <c r="P29" s="6"/>
    </row>
    <row r="30" spans="1:16" ht="38.85" customHeight="1">
      <c r="A30" s="224" t="s">
        <v>51</v>
      </c>
      <c r="B30" s="224"/>
      <c r="C30" s="224"/>
      <c r="D30" s="224"/>
      <c r="E30" s="224"/>
      <c r="F30" s="224"/>
      <c r="G30" s="224"/>
      <c r="H30" s="199" t="s">
        <v>52</v>
      </c>
      <c r="I30" s="199"/>
      <c r="J30" s="199"/>
      <c r="K30" s="199"/>
      <c r="L30" s="199"/>
      <c r="M30" s="199"/>
      <c r="N30" s="199"/>
      <c r="O30" s="6"/>
      <c r="P30" s="6"/>
    </row>
    <row r="31" spans="1:16" ht="13.35" customHeight="1" thickBot="1">
      <c r="A31" s="161" t="s">
        <v>53</v>
      </c>
      <c r="B31" s="161"/>
      <c r="C31" s="161"/>
      <c r="D31" s="161"/>
      <c r="E31" s="161"/>
      <c r="F31" s="161"/>
      <c r="G31" s="161"/>
      <c r="H31" s="161" t="s">
        <v>54</v>
      </c>
      <c r="I31" s="161"/>
      <c r="J31" s="161"/>
      <c r="K31" s="161"/>
      <c r="L31" s="161"/>
      <c r="M31" s="161"/>
      <c r="N31" s="161"/>
      <c r="O31" s="6"/>
      <c r="P31" s="6"/>
    </row>
    <row r="32" spans="1:16" s="6" customFormat="1" ht="9" customHeight="1" thickBot="1">
      <c r="A32" s="221"/>
      <c r="B32" s="221"/>
      <c r="C32" s="221"/>
      <c r="D32" s="221"/>
      <c r="E32" s="221"/>
      <c r="F32" s="221"/>
      <c r="G32" s="221"/>
      <c r="H32" s="221"/>
      <c r="I32" s="221"/>
      <c r="J32" s="221"/>
      <c r="K32" s="221"/>
      <c r="L32" s="221"/>
      <c r="M32" s="221"/>
      <c r="N32" s="221"/>
      <c r="O32" s="222"/>
      <c r="P32" s="222"/>
    </row>
    <row r="33" spans="1:16" s="6" customFormat="1" ht="15.75" customHeight="1" thickBot="1">
      <c r="A33" s="33" t="s">
        <v>55</v>
      </c>
      <c r="B33" s="34"/>
      <c r="C33" s="34"/>
      <c r="D33" s="34"/>
      <c r="E33" s="34"/>
      <c r="F33" s="34"/>
      <c r="G33" s="35"/>
      <c r="H33" s="36" t="s">
        <v>56</v>
      </c>
      <c r="I33" s="34"/>
      <c r="J33" s="34"/>
      <c r="K33" s="34"/>
      <c r="L33" s="34"/>
      <c r="M33" s="34"/>
      <c r="N33" s="35"/>
      <c r="O33" s="222"/>
      <c r="P33" s="222"/>
    </row>
    <row r="34" spans="1:16" ht="14.25" customHeight="1">
      <c r="A34" s="9"/>
      <c r="B34" s="9"/>
      <c r="C34" s="9"/>
      <c r="D34" s="9"/>
      <c r="E34" s="17"/>
      <c r="F34" s="9"/>
      <c r="G34" s="9"/>
      <c r="H34" s="9"/>
      <c r="I34" s="9"/>
      <c r="J34" s="9"/>
      <c r="K34" s="9"/>
      <c r="L34" s="17"/>
      <c r="M34" s="9"/>
      <c r="N34" s="9"/>
      <c r="O34" s="6"/>
      <c r="P34" s="6"/>
    </row>
    <row r="35" spans="1:16" ht="13.35" customHeight="1">
      <c r="A35" s="20" t="s">
        <v>57</v>
      </c>
      <c r="B35" s="9"/>
      <c r="C35" s="9"/>
      <c r="D35" s="9"/>
      <c r="E35" s="9"/>
      <c r="F35" s="9"/>
      <c r="G35" s="9"/>
      <c r="H35" s="20" t="s">
        <v>58</v>
      </c>
      <c r="I35" s="9"/>
      <c r="J35" s="9"/>
      <c r="K35" s="9"/>
      <c r="L35" s="9"/>
      <c r="M35" s="9"/>
      <c r="N35" s="9"/>
      <c r="O35" s="6"/>
      <c r="P35" s="6"/>
    </row>
    <row r="36" spans="1:16" ht="11.85" customHeight="1">
      <c r="A36" s="20" t="s">
        <v>59</v>
      </c>
      <c r="B36" s="9"/>
      <c r="C36" s="9"/>
      <c r="D36" s="9"/>
      <c r="E36" s="9"/>
      <c r="F36" s="9"/>
      <c r="G36" s="9"/>
      <c r="H36" s="20" t="s">
        <v>60</v>
      </c>
      <c r="I36" s="9"/>
      <c r="J36" s="9"/>
      <c r="K36" s="9"/>
      <c r="L36" s="9"/>
      <c r="M36" s="9"/>
      <c r="N36" s="9"/>
      <c r="O36" s="6"/>
      <c r="P36" s="6"/>
    </row>
    <row r="37" spans="1:16" ht="15.75" customHeight="1">
      <c r="A37" s="6"/>
      <c r="B37" s="6"/>
      <c r="C37" s="6"/>
      <c r="D37" s="6"/>
      <c r="E37" s="6"/>
      <c r="F37" s="6"/>
      <c r="G37" s="6"/>
      <c r="H37" s="6"/>
      <c r="I37" s="6"/>
      <c r="J37" s="6"/>
      <c r="K37" s="6"/>
      <c r="L37" s="6"/>
      <c r="M37" s="6"/>
      <c r="N37" s="6"/>
      <c r="O37" s="6"/>
      <c r="P37" s="6"/>
    </row>
    <row r="45" spans="1:16" ht="6.75" customHeight="1"/>
    <row r="51" ht="26.25" customHeight="1"/>
    <row r="54" ht="42.75" customHeight="1"/>
    <row r="55" ht="17.25" customHeight="1"/>
  </sheetData>
  <mergeCells count="53">
    <mergeCell ref="A1:G1"/>
    <mergeCell ref="H1:N1"/>
    <mergeCell ref="A32:G32"/>
    <mergeCell ref="H32:N32"/>
    <mergeCell ref="O32:P33"/>
    <mergeCell ref="A13:G13"/>
    <mergeCell ref="A16:G16"/>
    <mergeCell ref="A19:G19"/>
    <mergeCell ref="A21:G21"/>
    <mergeCell ref="A22:C22"/>
    <mergeCell ref="A24:G24"/>
    <mergeCell ref="A26:E26"/>
    <mergeCell ref="A30:G30"/>
    <mergeCell ref="A31:G31"/>
    <mergeCell ref="A18:B18"/>
    <mergeCell ref="D18:G18"/>
    <mergeCell ref="A27:E27"/>
    <mergeCell ref="A28:G29"/>
    <mergeCell ref="A11:G11"/>
    <mergeCell ref="A10:D10"/>
    <mergeCell ref="F10:G10"/>
    <mergeCell ref="A4:F4"/>
    <mergeCell ref="A6:B6"/>
    <mergeCell ref="C6:G6"/>
    <mergeCell ref="C5:G5"/>
    <mergeCell ref="A5:B5"/>
    <mergeCell ref="A7:G7"/>
    <mergeCell ref="A9:G9"/>
    <mergeCell ref="H19:N19"/>
    <mergeCell ref="H21:N21"/>
    <mergeCell ref="H22:J22"/>
    <mergeCell ref="A17:E17"/>
    <mergeCell ref="H24:N24"/>
    <mergeCell ref="H26:L26"/>
    <mergeCell ref="H30:N30"/>
    <mergeCell ref="H31:N31"/>
    <mergeCell ref="H27:L27"/>
    <mergeCell ref="H28:N29"/>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ignoredErrors>
    <ignoredError sqref="C18" numberStoredAsText="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36"/>
  <sheetViews>
    <sheetView view="pageLayout" zoomScaleNormal="100" workbookViewId="0">
      <selection activeCell="A10" sqref="A10:D10"/>
    </sheetView>
  </sheetViews>
  <sheetFormatPr defaultColWidth="11.42578125" defaultRowHeight="12.75"/>
  <cols>
    <col min="1" max="1" width="3.5703125" style="1" customWidth="1"/>
    <col min="2" max="2" width="12.42578125" style="1" customWidth="1"/>
    <col min="3" max="3" width="30.85546875" style="1" customWidth="1"/>
    <col min="4" max="4" width="52.85546875" style="1" customWidth="1"/>
    <col min="5" max="5" width="3.5703125" style="1" customWidth="1"/>
    <col min="6" max="6" width="12.140625" style="1" customWidth="1"/>
    <col min="7" max="7" width="37" style="1" customWidth="1"/>
    <col min="8" max="8" width="46.7109375" style="1" customWidth="1"/>
    <col min="9" max="9" width="11.42578125" style="1"/>
    <col min="10" max="10" width="31.5703125" style="1" customWidth="1"/>
    <col min="11" max="16384" width="11.42578125" style="1"/>
  </cols>
  <sheetData>
    <row r="1" spans="1:10" ht="15.75" thickBot="1">
      <c r="A1" s="257" t="s">
        <v>61</v>
      </c>
      <c r="B1" s="258"/>
      <c r="C1" s="258"/>
      <c r="D1" s="259"/>
      <c r="E1" s="257" t="s">
        <v>62</v>
      </c>
      <c r="F1" s="258"/>
      <c r="G1" s="258"/>
      <c r="H1" s="259"/>
      <c r="I1" s="6"/>
      <c r="J1" s="6"/>
    </row>
    <row r="2" spans="1:10" ht="40.5" customHeight="1" thickBot="1">
      <c r="A2" s="261">
        <v>1</v>
      </c>
      <c r="B2" s="274" t="s">
        <v>63</v>
      </c>
      <c r="C2" s="272" t="s">
        <v>64</v>
      </c>
      <c r="D2" s="273"/>
      <c r="E2" s="261">
        <v>1</v>
      </c>
      <c r="F2" s="264" t="s">
        <v>65</v>
      </c>
      <c r="G2" s="253" t="s">
        <v>66</v>
      </c>
      <c r="H2" s="254"/>
      <c r="I2" s="26"/>
      <c r="J2" s="6"/>
    </row>
    <row r="3" spans="1:10" ht="39.75" customHeight="1" thickBot="1">
      <c r="A3" s="262"/>
      <c r="B3" s="275"/>
      <c r="C3" s="269" t="s">
        <v>67</v>
      </c>
      <c r="D3" s="271"/>
      <c r="E3" s="262"/>
      <c r="F3" s="265"/>
      <c r="G3" s="260" t="s">
        <v>68</v>
      </c>
      <c r="H3" s="254"/>
      <c r="I3" s="26"/>
      <c r="J3" s="6"/>
    </row>
    <row r="4" spans="1:10" ht="66.75" customHeight="1" thickBot="1">
      <c r="A4" s="263"/>
      <c r="B4" s="276"/>
      <c r="C4" s="277" t="s">
        <v>69</v>
      </c>
      <c r="D4" s="278"/>
      <c r="E4" s="263"/>
      <c r="F4" s="266"/>
      <c r="G4" s="267" t="s">
        <v>70</v>
      </c>
      <c r="H4" s="268"/>
      <c r="I4" s="26"/>
      <c r="J4" s="6"/>
    </row>
    <row r="5" spans="1:10" ht="39" customHeight="1">
      <c r="A5" s="246">
        <v>2</v>
      </c>
      <c r="B5" s="248" t="s">
        <v>71</v>
      </c>
      <c r="C5" s="249"/>
      <c r="D5" s="249"/>
      <c r="E5" s="246">
        <v>2</v>
      </c>
      <c r="F5" s="248" t="s">
        <v>72</v>
      </c>
      <c r="G5" s="249"/>
      <c r="H5" s="249"/>
      <c r="I5" s="245"/>
      <c r="J5" s="245"/>
    </row>
    <row r="6" spans="1:10" ht="45" customHeight="1">
      <c r="A6" s="247"/>
      <c r="B6" s="242" t="s">
        <v>73</v>
      </c>
      <c r="C6" s="243"/>
      <c r="D6" s="244"/>
      <c r="E6" s="247"/>
      <c r="F6" s="250" t="s">
        <v>74</v>
      </c>
      <c r="G6" s="251"/>
      <c r="H6" s="252"/>
      <c r="I6" s="241"/>
      <c r="J6" s="241"/>
    </row>
    <row r="7" spans="1:10" ht="27" customHeight="1">
      <c r="A7" s="247"/>
      <c r="B7" s="242" t="s">
        <v>75</v>
      </c>
      <c r="C7" s="243"/>
      <c r="D7" s="244"/>
      <c r="E7" s="247"/>
      <c r="F7" s="242" t="s">
        <v>76</v>
      </c>
      <c r="G7" s="243"/>
      <c r="H7" s="244"/>
      <c r="I7" s="241"/>
      <c r="J7" s="241"/>
    </row>
    <row r="8" spans="1:10" ht="45" customHeight="1" thickBot="1">
      <c r="A8" s="247"/>
      <c r="B8" s="242" t="s">
        <v>187</v>
      </c>
      <c r="C8" s="243"/>
      <c r="D8" s="244"/>
      <c r="E8" s="247"/>
      <c r="F8" s="242" t="s">
        <v>188</v>
      </c>
      <c r="G8" s="243"/>
      <c r="H8" s="244"/>
      <c r="I8" s="241"/>
      <c r="J8" s="241"/>
    </row>
    <row r="9" spans="1:10" ht="43.35" customHeight="1" thickBot="1">
      <c r="A9" s="24">
        <v>3</v>
      </c>
      <c r="B9" s="269" t="s">
        <v>77</v>
      </c>
      <c r="C9" s="270"/>
      <c r="D9" s="271"/>
      <c r="E9" s="24">
        <v>3</v>
      </c>
      <c r="F9" s="253" t="s">
        <v>78</v>
      </c>
      <c r="G9" s="254"/>
      <c r="H9" s="254"/>
      <c r="I9" s="6"/>
      <c r="J9" s="6"/>
    </row>
    <row r="10" spans="1:10" ht="17.100000000000001" customHeight="1" thickBot="1">
      <c r="A10" s="240"/>
      <c r="B10" s="240"/>
      <c r="C10" s="240"/>
      <c r="D10" s="240"/>
      <c r="E10" s="255"/>
      <c r="F10" s="255"/>
      <c r="G10" s="255"/>
      <c r="H10" s="255"/>
      <c r="I10" s="6"/>
      <c r="J10" s="6"/>
    </row>
    <row r="11" spans="1:10" ht="15.75" thickBot="1">
      <c r="A11" s="233" t="s">
        <v>79</v>
      </c>
      <c r="B11" s="234"/>
      <c r="C11" s="234"/>
      <c r="D11" s="235"/>
      <c r="E11" s="233" t="s">
        <v>80</v>
      </c>
      <c r="F11" s="234"/>
      <c r="G11" s="234"/>
      <c r="H11" s="256"/>
      <c r="I11" s="6"/>
      <c r="J11" s="6"/>
    </row>
    <row r="12" spans="1:10" ht="25.35" customHeight="1">
      <c r="A12" s="238" t="s">
        <v>81</v>
      </c>
      <c r="B12" s="239"/>
      <c r="C12" s="239"/>
      <c r="D12" s="229"/>
      <c r="E12" s="228" t="s">
        <v>82</v>
      </c>
      <c r="F12" s="229"/>
      <c r="G12" s="229"/>
      <c r="H12" s="230"/>
      <c r="I12" s="25"/>
      <c r="J12" s="6"/>
    </row>
    <row r="13" spans="1:10" ht="26.1" customHeight="1">
      <c r="A13" s="236" t="s">
        <v>83</v>
      </c>
      <c r="B13" s="237"/>
      <c r="C13" s="237"/>
      <c r="D13" s="226"/>
      <c r="E13" s="231" t="s">
        <v>84</v>
      </c>
      <c r="F13" s="226"/>
      <c r="G13" s="226"/>
      <c r="H13" s="227"/>
      <c r="I13" s="25"/>
      <c r="J13" s="6"/>
    </row>
    <row r="14" spans="1:10" ht="13.5" customHeight="1">
      <c r="A14" s="236" t="s">
        <v>85</v>
      </c>
      <c r="B14" s="237"/>
      <c r="C14" s="237"/>
      <c r="D14" s="226"/>
      <c r="E14" s="225" t="s">
        <v>86</v>
      </c>
      <c r="F14" s="226"/>
      <c r="G14" s="226"/>
      <c r="H14" s="227"/>
      <c r="I14" s="25"/>
    </row>
    <row r="15" spans="1:10" ht="84.75" customHeight="1">
      <c r="A15" s="293" t="s">
        <v>87</v>
      </c>
      <c r="B15" s="237"/>
      <c r="C15" s="237"/>
      <c r="D15" s="237"/>
      <c r="E15" s="231" t="s">
        <v>88</v>
      </c>
      <c r="F15" s="226"/>
      <c r="G15" s="226"/>
      <c r="H15" s="227"/>
      <c r="I15" s="27"/>
    </row>
    <row r="16" spans="1:10" ht="14.25" customHeight="1">
      <c r="A16" s="304" t="s">
        <v>89</v>
      </c>
      <c r="B16" s="305"/>
      <c r="C16" s="305"/>
      <c r="D16" s="305"/>
      <c r="E16" s="304" t="s">
        <v>89</v>
      </c>
      <c r="F16" s="226"/>
      <c r="G16" s="226"/>
      <c r="H16" s="227"/>
      <c r="I16" s="25"/>
    </row>
    <row r="17" spans="1:9" ht="27" customHeight="1">
      <c r="A17" s="236" t="s">
        <v>90</v>
      </c>
      <c r="B17" s="237"/>
      <c r="C17" s="237"/>
      <c r="D17" s="226"/>
      <c r="E17" s="231" t="s">
        <v>91</v>
      </c>
      <c r="F17" s="226"/>
      <c r="G17" s="226"/>
      <c r="H17" s="227"/>
      <c r="I17" s="26"/>
    </row>
    <row r="18" spans="1:9" ht="13.35" customHeight="1">
      <c r="A18" s="236" t="s">
        <v>92</v>
      </c>
      <c r="B18" s="237"/>
      <c r="C18" s="237"/>
      <c r="D18" s="226"/>
      <c r="E18" s="231" t="s">
        <v>93</v>
      </c>
      <c r="F18" s="226"/>
      <c r="G18" s="226"/>
      <c r="H18" s="227"/>
      <c r="I18" s="25"/>
    </row>
    <row r="19" spans="1:9" ht="27.6" customHeight="1">
      <c r="A19" s="236" t="s">
        <v>94</v>
      </c>
      <c r="B19" s="237"/>
      <c r="C19" s="237"/>
      <c r="D19" s="226"/>
      <c r="E19" s="231" t="s">
        <v>95</v>
      </c>
      <c r="F19" s="226"/>
      <c r="G19" s="226"/>
      <c r="H19" s="227"/>
      <c r="I19" s="25"/>
    </row>
    <row r="20" spans="1:9" ht="25.5" customHeight="1">
      <c r="A20" s="293" t="s">
        <v>96</v>
      </c>
      <c r="B20" s="237"/>
      <c r="C20" s="237"/>
      <c r="D20" s="226"/>
      <c r="E20" s="231" t="s">
        <v>97</v>
      </c>
      <c r="F20" s="226"/>
      <c r="G20" s="226"/>
      <c r="H20" s="227"/>
      <c r="I20" s="25"/>
    </row>
    <row r="21" spans="1:9" ht="98.25" customHeight="1">
      <c r="A21" s="293" t="s">
        <v>98</v>
      </c>
      <c r="B21" s="237"/>
      <c r="C21" s="237"/>
      <c r="D21" s="226"/>
      <c r="E21" s="231" t="s">
        <v>99</v>
      </c>
      <c r="F21" s="226"/>
      <c r="G21" s="226"/>
      <c r="H21" s="227"/>
      <c r="I21" s="25"/>
    </row>
    <row r="22" spans="1:9" ht="24" customHeight="1">
      <c r="A22" s="231" t="s">
        <v>100</v>
      </c>
      <c r="B22" s="232"/>
      <c r="C22" s="232"/>
      <c r="D22" s="232"/>
      <c r="E22" s="231" t="s">
        <v>101</v>
      </c>
      <c r="F22" s="232"/>
      <c r="G22" s="232"/>
      <c r="H22" s="284"/>
      <c r="I22" s="25"/>
    </row>
    <row r="23" spans="1:9" ht="28.35" customHeight="1">
      <c r="A23" s="231" t="s">
        <v>102</v>
      </c>
      <c r="B23" s="232"/>
      <c r="C23" s="232"/>
      <c r="D23" s="232"/>
      <c r="E23" s="231" t="s">
        <v>103</v>
      </c>
      <c r="F23" s="232"/>
      <c r="G23" s="232"/>
      <c r="H23" s="284"/>
      <c r="I23" s="25"/>
    </row>
    <row r="24" spans="1:9" ht="12.6" customHeight="1">
      <c r="A24" s="282" t="s">
        <v>104</v>
      </c>
      <c r="B24" s="283"/>
      <c r="C24" s="283"/>
      <c r="D24" s="283"/>
      <c r="E24" s="282" t="s">
        <v>105</v>
      </c>
      <c r="F24" s="283"/>
      <c r="G24" s="283"/>
      <c r="H24" s="285"/>
      <c r="I24" s="25"/>
    </row>
    <row r="25" spans="1:9" ht="25.5" customHeight="1">
      <c r="A25" s="300" t="s">
        <v>106</v>
      </c>
      <c r="B25" s="301"/>
      <c r="C25" s="301"/>
      <c r="D25" s="302"/>
      <c r="E25" s="300" t="s">
        <v>107</v>
      </c>
      <c r="F25" s="301"/>
      <c r="G25" s="301"/>
      <c r="H25" s="303"/>
      <c r="I25" s="25"/>
    </row>
    <row r="26" spans="1:9" ht="27" customHeight="1">
      <c r="A26" s="231" t="s">
        <v>108</v>
      </c>
      <c r="B26" s="232"/>
      <c r="C26" s="232"/>
      <c r="D26" s="232"/>
      <c r="E26" s="231" t="s">
        <v>109</v>
      </c>
      <c r="F26" s="232"/>
      <c r="G26" s="232"/>
      <c r="H26" s="284"/>
      <c r="I26" s="25"/>
    </row>
    <row r="27" spans="1:9" ht="27" customHeight="1">
      <c r="A27" s="300" t="s">
        <v>110</v>
      </c>
      <c r="B27" s="301"/>
      <c r="C27" s="301"/>
      <c r="D27" s="302"/>
      <c r="E27" s="300" t="s">
        <v>111</v>
      </c>
      <c r="F27" s="301"/>
      <c r="G27" s="301"/>
      <c r="H27" s="303"/>
      <c r="I27" s="25"/>
    </row>
    <row r="28" spans="1:9" ht="40.5" customHeight="1" thickBot="1">
      <c r="A28" s="294" t="s">
        <v>112</v>
      </c>
      <c r="B28" s="295"/>
      <c r="C28" s="295"/>
      <c r="D28" s="296"/>
      <c r="E28" s="297" t="s">
        <v>113</v>
      </c>
      <c r="F28" s="298"/>
      <c r="G28" s="298"/>
      <c r="H28" s="299"/>
      <c r="I28" s="6"/>
    </row>
    <row r="29" spans="1:9" ht="17.25" customHeight="1" thickBot="1">
      <c r="A29" s="9"/>
      <c r="B29" s="9"/>
      <c r="C29" s="9"/>
      <c r="D29" s="9"/>
      <c r="E29" s="9"/>
      <c r="F29" s="9"/>
      <c r="G29" s="9"/>
      <c r="H29" s="9"/>
      <c r="I29" s="6"/>
    </row>
    <row r="30" spans="1:9" ht="15.75" thickBot="1">
      <c r="A30" s="257" t="s">
        <v>114</v>
      </c>
      <c r="B30" s="258"/>
      <c r="C30" s="258"/>
      <c r="D30" s="259"/>
      <c r="E30" s="257" t="s">
        <v>115</v>
      </c>
      <c r="F30" s="258"/>
      <c r="G30" s="258"/>
      <c r="H30" s="259"/>
    </row>
    <row r="31" spans="1:9" ht="37.5" customHeight="1" thickBot="1">
      <c r="A31" s="269" t="s">
        <v>116</v>
      </c>
      <c r="B31" s="270"/>
      <c r="C31" s="270"/>
      <c r="D31" s="271"/>
      <c r="E31" s="289" t="s">
        <v>117</v>
      </c>
      <c r="F31" s="290"/>
      <c r="G31" s="290"/>
      <c r="H31" s="268"/>
    </row>
    <row r="32" spans="1:9" ht="117.95" customHeight="1" thickBot="1">
      <c r="A32" s="269" t="s">
        <v>118</v>
      </c>
      <c r="B32" s="270"/>
      <c r="C32" s="270"/>
      <c r="D32" s="271"/>
      <c r="E32" s="289" t="s">
        <v>119</v>
      </c>
      <c r="F32" s="290"/>
      <c r="G32" s="290"/>
      <c r="H32" s="268"/>
    </row>
    <row r="33" spans="1:8" ht="117" customHeight="1" thickBot="1">
      <c r="A33" s="286" t="s">
        <v>120</v>
      </c>
      <c r="B33" s="287"/>
      <c r="C33" s="287"/>
      <c r="D33" s="288"/>
      <c r="E33" s="267" t="s">
        <v>121</v>
      </c>
      <c r="F33" s="291"/>
      <c r="G33" s="291"/>
      <c r="H33" s="292"/>
    </row>
    <row r="34" spans="1:8" ht="39.75" customHeight="1" thickBot="1">
      <c r="A34" s="279" t="s">
        <v>122</v>
      </c>
      <c r="B34" s="280"/>
      <c r="C34" s="280"/>
      <c r="D34" s="281"/>
      <c r="E34" s="279" t="s">
        <v>123</v>
      </c>
      <c r="F34" s="280"/>
      <c r="G34" s="280"/>
      <c r="H34" s="281"/>
    </row>
    <row r="35" spans="1:8" s="6" customFormat="1" ht="39" customHeight="1">
      <c r="A35" s="29"/>
      <c r="B35" s="30"/>
      <c r="C35" s="30"/>
      <c r="D35" s="30"/>
      <c r="E35" s="31"/>
      <c r="F35" s="31"/>
      <c r="G35" s="31"/>
      <c r="H35" s="31"/>
    </row>
    <row r="36" spans="1:8" ht="17.25" customHeight="1">
      <c r="A36" s="6"/>
      <c r="B36" s="6"/>
      <c r="C36" s="6"/>
      <c r="D36" s="6"/>
      <c r="E36" s="6"/>
      <c r="F36" s="6"/>
      <c r="G36" s="6"/>
      <c r="H36" s="6"/>
    </row>
  </sheetData>
  <mergeCells count="74">
    <mergeCell ref="A28:D28"/>
    <mergeCell ref="E28:H28"/>
    <mergeCell ref="A25:D25"/>
    <mergeCell ref="E25:H25"/>
    <mergeCell ref="A16:D16"/>
    <mergeCell ref="E16:H16"/>
    <mergeCell ref="A21:D21"/>
    <mergeCell ref="E21:H21"/>
    <mergeCell ref="A20:D20"/>
    <mergeCell ref="E20:H20"/>
    <mergeCell ref="E26:H26"/>
    <mergeCell ref="A27:D27"/>
    <mergeCell ref="E27:H27"/>
    <mergeCell ref="A34:D34"/>
    <mergeCell ref="E34:H34"/>
    <mergeCell ref="A24:D24"/>
    <mergeCell ref="A23:D23"/>
    <mergeCell ref="E22:H22"/>
    <mergeCell ref="E23:H23"/>
    <mergeCell ref="E24:H24"/>
    <mergeCell ref="A22:D22"/>
    <mergeCell ref="A30:D30"/>
    <mergeCell ref="E30:H30"/>
    <mergeCell ref="A31:D31"/>
    <mergeCell ref="A32:D32"/>
    <mergeCell ref="A33:D33"/>
    <mergeCell ref="E31:H31"/>
    <mergeCell ref="E32:H32"/>
    <mergeCell ref="E33:H33"/>
    <mergeCell ref="A1:D1"/>
    <mergeCell ref="B9:D9"/>
    <mergeCell ref="B6:D6"/>
    <mergeCell ref="C2:D2"/>
    <mergeCell ref="B7:D7"/>
    <mergeCell ref="C3:D3"/>
    <mergeCell ref="A2:A4"/>
    <mergeCell ref="B2:B4"/>
    <mergeCell ref="C4:D4"/>
    <mergeCell ref="A5:A8"/>
    <mergeCell ref="B5:D5"/>
    <mergeCell ref="B8:D8"/>
    <mergeCell ref="E1:H1"/>
    <mergeCell ref="G2:H2"/>
    <mergeCell ref="G3:H3"/>
    <mergeCell ref="E2:E4"/>
    <mergeCell ref="F2:F4"/>
    <mergeCell ref="G4:H4"/>
    <mergeCell ref="A10:D10"/>
    <mergeCell ref="E13:H13"/>
    <mergeCell ref="I6:J8"/>
    <mergeCell ref="F7:H7"/>
    <mergeCell ref="I5:J5"/>
    <mergeCell ref="E5:E8"/>
    <mergeCell ref="F5:H5"/>
    <mergeCell ref="F6:H6"/>
    <mergeCell ref="F9:H9"/>
    <mergeCell ref="E10:H10"/>
    <mergeCell ref="F8:H8"/>
    <mergeCell ref="E11:H11"/>
    <mergeCell ref="E14:H14"/>
    <mergeCell ref="E12:H12"/>
    <mergeCell ref="A26:D26"/>
    <mergeCell ref="A11:D11"/>
    <mergeCell ref="A13:D13"/>
    <mergeCell ref="A14:D14"/>
    <mergeCell ref="A12:D12"/>
    <mergeCell ref="A15:D15"/>
    <mergeCell ref="E15:H15"/>
    <mergeCell ref="E17:H17"/>
    <mergeCell ref="A19:D19"/>
    <mergeCell ref="E19:H19"/>
    <mergeCell ref="A17:D17"/>
    <mergeCell ref="A18:D18"/>
    <mergeCell ref="E18:H18"/>
  </mergeCells>
  <hyperlinks>
    <hyperlink ref="E16" r:id="rId1" display="https://filetransfer.giz.de/Start?1" xr:uid="{661AE404-D6A9-4E71-83DE-B076DFBAC23A}"/>
    <hyperlink ref="A16"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G38"/>
  <sheetViews>
    <sheetView showGridLines="0" view="pageLayout" zoomScaleNormal="55" workbookViewId="0">
      <selection activeCell="D11" sqref="D11"/>
    </sheetView>
  </sheetViews>
  <sheetFormatPr defaultColWidth="11.42578125" defaultRowHeight="15.75"/>
  <cols>
    <col min="1" max="1" width="16" style="40" customWidth="1"/>
    <col min="2" max="2" width="83.140625" style="40" customWidth="1"/>
    <col min="3" max="3" width="27.85546875" style="40" customWidth="1"/>
    <col min="4" max="4" width="20.85546875" style="40" customWidth="1"/>
    <col min="5" max="5" width="38.5703125" style="40" customWidth="1"/>
    <col min="6" max="6" width="36.85546875" style="40" customWidth="1"/>
    <col min="7" max="7" width="21.85546875" style="40" customWidth="1"/>
    <col min="8" max="16384" width="11.42578125" style="40"/>
  </cols>
  <sheetData>
    <row r="1" spans="1:7" s="38" customFormat="1" ht="15">
      <c r="A1" s="311" t="s">
        <v>124</v>
      </c>
      <c r="B1" s="312"/>
      <c r="C1" s="328"/>
      <c r="D1" s="328"/>
      <c r="E1" s="328"/>
      <c r="F1" s="329"/>
    </row>
    <row r="2" spans="1:7" s="38" customFormat="1" ht="15">
      <c r="A2" s="311" t="s">
        <v>125</v>
      </c>
      <c r="B2" s="312"/>
      <c r="C2" s="328"/>
      <c r="D2" s="328"/>
      <c r="E2" s="328"/>
      <c r="F2" s="329"/>
    </row>
    <row r="3" spans="1:7" s="38" customFormat="1" ht="15">
      <c r="A3" s="311" t="s">
        <v>126</v>
      </c>
      <c r="B3" s="312"/>
      <c r="C3" s="328"/>
      <c r="D3" s="328"/>
      <c r="E3" s="328"/>
      <c r="F3" s="329"/>
    </row>
    <row r="4" spans="1:7" s="38" customFormat="1" ht="15">
      <c r="A4" s="311" t="s">
        <v>127</v>
      </c>
      <c r="B4" s="312"/>
      <c r="C4" s="328"/>
      <c r="D4" s="328"/>
      <c r="E4" s="328"/>
      <c r="F4" s="329"/>
    </row>
    <row r="5" spans="1:7" s="38" customFormat="1" ht="15">
      <c r="A5" s="311" t="s">
        <v>128</v>
      </c>
      <c r="B5" s="312"/>
      <c r="C5" s="330"/>
      <c r="D5" s="330"/>
      <c r="E5" s="330"/>
      <c r="F5" s="331"/>
    </row>
    <row r="6" spans="1:7" s="38" customFormat="1" ht="15">
      <c r="A6" s="311" t="s">
        <v>129</v>
      </c>
      <c r="B6" s="312"/>
      <c r="C6" s="332"/>
      <c r="D6" s="332"/>
      <c r="E6" s="332"/>
      <c r="F6" s="333"/>
    </row>
    <row r="7" spans="1:7" s="67" customFormat="1" ht="39.950000000000003" customHeight="1">
      <c r="A7" s="316" t="s">
        <v>130</v>
      </c>
      <c r="B7" s="316"/>
      <c r="C7" s="316"/>
      <c r="D7" s="316"/>
      <c r="E7" s="316"/>
      <c r="F7" s="316"/>
    </row>
    <row r="8" spans="1:7" s="67" customFormat="1" ht="39.950000000000003" customHeight="1">
      <c r="A8" s="310" t="s">
        <v>131</v>
      </c>
      <c r="B8" s="310"/>
      <c r="C8" s="310"/>
      <c r="D8" s="310"/>
      <c r="E8" s="310"/>
      <c r="F8" s="310"/>
    </row>
    <row r="9" spans="1:7" s="38" customFormat="1" ht="32.25" customHeight="1" thickBot="1">
      <c r="A9" s="317" t="s">
        <v>132</v>
      </c>
      <c r="B9" s="317"/>
      <c r="C9" s="337">
        <f>Запрошення!C5</f>
        <v>7000001333</v>
      </c>
      <c r="D9" s="338"/>
      <c r="E9" s="338"/>
      <c r="F9" s="338"/>
    </row>
    <row r="10" spans="1:7" s="39" customFormat="1" ht="63.75" customHeight="1" thickBot="1">
      <c r="A10" s="65" t="s">
        <v>133</v>
      </c>
      <c r="B10" s="66" t="s">
        <v>134</v>
      </c>
      <c r="C10" s="66" t="s">
        <v>135</v>
      </c>
      <c r="D10" s="66" t="s">
        <v>136</v>
      </c>
      <c r="E10" s="71" t="s">
        <v>137</v>
      </c>
      <c r="F10" s="69" t="s">
        <v>138</v>
      </c>
      <c r="G10" s="70"/>
    </row>
    <row r="11" spans="1:7" s="39" customFormat="1" ht="15" customHeight="1">
      <c r="A11" s="79">
        <v>1</v>
      </c>
      <c r="B11" s="77" t="s">
        <v>190</v>
      </c>
      <c r="C11" s="75" t="s">
        <v>192</v>
      </c>
      <c r="D11" s="75">
        <v>500</v>
      </c>
      <c r="E11" s="68"/>
      <c r="F11" s="53">
        <f t="shared" ref="F11:F12" si="0">E11*D11</f>
        <v>0</v>
      </c>
      <c r="G11" s="306"/>
    </row>
    <row r="12" spans="1:7" s="39" customFormat="1" thickBot="1">
      <c r="A12" s="80">
        <v>2</v>
      </c>
      <c r="B12" s="77" t="s">
        <v>371</v>
      </c>
      <c r="C12" s="76" t="s">
        <v>191</v>
      </c>
      <c r="D12" s="75">
        <v>1</v>
      </c>
      <c r="E12" s="157">
        <v>1083000</v>
      </c>
      <c r="F12" s="53">
        <f t="shared" si="0"/>
        <v>1083000</v>
      </c>
      <c r="G12" s="306"/>
    </row>
    <row r="13" spans="1:7" s="39" customFormat="1" ht="19.7" customHeight="1" thickBot="1">
      <c r="A13" s="325" t="s">
        <v>139</v>
      </c>
      <c r="B13" s="326"/>
      <c r="C13" s="326"/>
      <c r="D13" s="326"/>
      <c r="E13" s="327"/>
      <c r="F13" s="78">
        <f>SUM(F11:F12)</f>
        <v>1083000</v>
      </c>
      <c r="G13" s="306"/>
    </row>
    <row r="14" spans="1:7" s="39" customFormat="1">
      <c r="A14" s="324" t="s">
        <v>140</v>
      </c>
      <c r="B14" s="324"/>
      <c r="C14" s="324"/>
      <c r="D14" s="324"/>
      <c r="E14" s="324"/>
      <c r="F14" s="54"/>
      <c r="G14" s="52"/>
    </row>
    <row r="15" spans="1:7" s="39" customFormat="1">
      <c r="A15" s="51"/>
      <c r="B15" s="51"/>
      <c r="C15" s="51"/>
      <c r="D15" s="51"/>
      <c r="E15" s="51"/>
      <c r="G15" s="52"/>
    </row>
    <row r="16" spans="1:7" s="39" customFormat="1" ht="34.5" customHeight="1">
      <c r="A16" s="309" t="s">
        <v>189</v>
      </c>
      <c r="B16" s="309"/>
      <c r="C16" s="309"/>
      <c r="D16" s="309"/>
      <c r="E16" s="309"/>
      <c r="F16" s="309"/>
      <c r="G16" s="52"/>
    </row>
    <row r="17" spans="1:7" s="39" customFormat="1" thickBot="1">
      <c r="A17" s="55"/>
      <c r="B17" s="56"/>
      <c r="C17" s="56"/>
      <c r="D17" s="57"/>
      <c r="E17" s="57"/>
      <c r="G17" s="52"/>
    </row>
    <row r="18" spans="1:7" s="39" customFormat="1" ht="24.95" customHeight="1" thickBot="1">
      <c r="A18" s="307" t="s">
        <v>141</v>
      </c>
      <c r="B18" s="308"/>
      <c r="C18" s="318" t="s">
        <v>142</v>
      </c>
      <c r="D18" s="319"/>
      <c r="E18" s="319"/>
      <c r="F18" s="320"/>
      <c r="G18" s="52"/>
    </row>
    <row r="19" spans="1:7" s="39" customFormat="1" ht="24.95" customHeight="1" thickBot="1">
      <c r="A19" s="307" t="s">
        <v>143</v>
      </c>
      <c r="B19" s="308"/>
      <c r="C19" s="321"/>
      <c r="D19" s="322"/>
      <c r="E19" s="322"/>
      <c r="F19" s="323"/>
      <c r="G19" s="52"/>
    </row>
    <row r="20" spans="1:7" s="39" customFormat="1" ht="16.5" thickBot="1">
      <c r="A20" s="51"/>
      <c r="B20" s="51"/>
      <c r="C20" s="51"/>
      <c r="D20" s="51"/>
      <c r="E20" s="51"/>
      <c r="G20" s="52"/>
    </row>
    <row r="21" spans="1:7" s="39" customFormat="1" ht="15.75" customHeight="1">
      <c r="A21" s="352" t="s">
        <v>144</v>
      </c>
      <c r="B21" s="353"/>
      <c r="C21" s="353"/>
      <c r="D21" s="353"/>
      <c r="E21" s="353"/>
      <c r="F21" s="354"/>
      <c r="G21" s="52"/>
    </row>
    <row r="22" spans="1:7" s="39" customFormat="1" ht="29.25" customHeight="1">
      <c r="A22" s="59">
        <v>1</v>
      </c>
      <c r="B22" s="313" t="s">
        <v>145</v>
      </c>
      <c r="C22" s="314"/>
      <c r="D22" s="314"/>
      <c r="E22" s="314"/>
      <c r="F22" s="315"/>
      <c r="G22" s="52"/>
    </row>
    <row r="23" spans="1:7" s="39" customFormat="1" ht="33" customHeight="1">
      <c r="A23" s="59">
        <v>2</v>
      </c>
      <c r="B23" s="313" t="s">
        <v>146</v>
      </c>
      <c r="C23" s="314"/>
      <c r="D23" s="314"/>
      <c r="E23" s="314"/>
      <c r="F23" s="315"/>
      <c r="G23" s="52"/>
    </row>
    <row r="24" spans="1:7" s="39" customFormat="1" ht="30.75" customHeight="1">
      <c r="A24" s="60">
        <v>3</v>
      </c>
      <c r="B24" s="313" t="s">
        <v>147</v>
      </c>
      <c r="C24" s="314"/>
      <c r="D24" s="314"/>
      <c r="E24" s="314"/>
      <c r="F24" s="315"/>
      <c r="G24" s="52"/>
    </row>
    <row r="25" spans="1:7" s="39" customFormat="1" ht="32.25" customHeight="1">
      <c r="A25" s="59">
        <v>4</v>
      </c>
      <c r="B25" s="313" t="s">
        <v>148</v>
      </c>
      <c r="C25" s="314"/>
      <c r="D25" s="314"/>
      <c r="E25" s="314"/>
      <c r="F25" s="315"/>
      <c r="G25" s="52"/>
    </row>
    <row r="26" spans="1:7" s="39" customFormat="1" ht="29.25" customHeight="1">
      <c r="A26" s="60">
        <v>5</v>
      </c>
      <c r="B26" s="334" t="s">
        <v>149</v>
      </c>
      <c r="C26" s="335"/>
      <c r="D26" s="335"/>
      <c r="E26" s="335"/>
      <c r="F26" s="336"/>
      <c r="G26" s="52"/>
    </row>
    <row r="27" spans="1:7" s="39" customFormat="1" ht="29.25" customHeight="1" thickBot="1">
      <c r="A27" s="62">
        <v>6</v>
      </c>
      <c r="B27" s="345" t="s">
        <v>150</v>
      </c>
      <c r="C27" s="346"/>
      <c r="D27" s="346"/>
      <c r="E27" s="346"/>
      <c r="F27" s="347"/>
      <c r="G27" s="52"/>
    </row>
    <row r="28" spans="1:7" s="39" customFormat="1">
      <c r="A28" s="51"/>
      <c r="B28" s="51"/>
      <c r="C28" s="51"/>
      <c r="D28" s="51"/>
      <c r="E28" s="51"/>
      <c r="G28" s="52"/>
    </row>
    <row r="29" spans="1:7" ht="15.6" customHeight="1">
      <c r="A29" s="61" t="s">
        <v>151</v>
      </c>
      <c r="B29" s="42"/>
      <c r="C29" s="42"/>
      <c r="D29" s="343"/>
      <c r="E29" s="344"/>
      <c r="G29" s="63"/>
    </row>
    <row r="30" spans="1:7" s="47" customFormat="1" ht="206.1" customHeight="1">
      <c r="A30" s="348">
        <v>1</v>
      </c>
      <c r="B30" s="340" t="s">
        <v>152</v>
      </c>
      <c r="C30" s="341"/>
      <c r="D30" s="341"/>
      <c r="E30" s="341"/>
      <c r="F30" s="342"/>
      <c r="G30" s="64"/>
    </row>
    <row r="31" spans="1:7" s="47" customFormat="1" ht="210.6" customHeight="1">
      <c r="A31" s="349"/>
      <c r="B31" s="340" t="s">
        <v>153</v>
      </c>
      <c r="C31" s="341"/>
      <c r="D31" s="341"/>
      <c r="E31" s="341"/>
      <c r="F31" s="342"/>
      <c r="G31" s="64"/>
    </row>
    <row r="32" spans="1:7" s="47" customFormat="1" ht="62.25" customHeight="1">
      <c r="A32" s="48">
        <v>2</v>
      </c>
      <c r="B32" s="340" t="s">
        <v>154</v>
      </c>
      <c r="C32" s="341"/>
      <c r="D32" s="341"/>
      <c r="E32" s="341"/>
      <c r="F32" s="342"/>
      <c r="G32" s="64"/>
    </row>
    <row r="33" spans="1:7" ht="15.6" customHeight="1">
      <c r="A33" s="44"/>
      <c r="B33" s="42"/>
      <c r="C33" s="42"/>
      <c r="D33" s="43"/>
      <c r="E33" s="46"/>
      <c r="G33" s="49"/>
    </row>
    <row r="34" spans="1:7">
      <c r="A34" s="45"/>
      <c r="B34" s="45"/>
      <c r="C34" s="45"/>
      <c r="D34" s="45"/>
      <c r="E34" s="45"/>
    </row>
    <row r="35" spans="1:7">
      <c r="A35" s="45"/>
      <c r="B35" s="45"/>
      <c r="C35" s="45"/>
      <c r="D35" s="45"/>
      <c r="E35" s="45"/>
    </row>
    <row r="36" spans="1:7" ht="17.45" customHeight="1">
      <c r="A36" s="37" t="s">
        <v>155</v>
      </c>
      <c r="B36" s="351"/>
      <c r="C36" s="58"/>
      <c r="D36" s="37" t="s">
        <v>156</v>
      </c>
      <c r="E36" s="350"/>
      <c r="F36" s="350"/>
    </row>
    <row r="37" spans="1:7">
      <c r="A37" s="37" t="s">
        <v>157</v>
      </c>
      <c r="B37" s="351"/>
      <c r="C37" s="58"/>
      <c r="D37" s="37" t="s">
        <v>158</v>
      </c>
      <c r="E37" s="350"/>
      <c r="F37" s="350"/>
    </row>
    <row r="38" spans="1:7">
      <c r="A38" s="339"/>
      <c r="B38" s="339"/>
      <c r="C38" s="9"/>
      <c r="D38" s="9"/>
      <c r="E38" s="41"/>
    </row>
  </sheetData>
  <sheetProtection sheet="1" objects="1" scenarios="1"/>
  <protectedRanges>
    <protectedRange sqref="E1:E5 C6:E8" name="Range3_1"/>
  </protectedRanges>
  <mergeCells count="38">
    <mergeCell ref="B24:F24"/>
    <mergeCell ref="B22:F22"/>
    <mergeCell ref="B26:F26"/>
    <mergeCell ref="C9:F9"/>
    <mergeCell ref="A38:B38"/>
    <mergeCell ref="B30:F30"/>
    <mergeCell ref="D29:E29"/>
    <mergeCell ref="B32:F32"/>
    <mergeCell ref="B27:F27"/>
    <mergeCell ref="B31:F31"/>
    <mergeCell ref="A30:A31"/>
    <mergeCell ref="E36:F37"/>
    <mergeCell ref="B36:B37"/>
    <mergeCell ref="A21:F21"/>
    <mergeCell ref="B25:F25"/>
    <mergeCell ref="A1:B1"/>
    <mergeCell ref="A2:B2"/>
    <mergeCell ref="A3:B3"/>
    <mergeCell ref="A4:B4"/>
    <mergeCell ref="A5:B5"/>
    <mergeCell ref="C1:F1"/>
    <mergeCell ref="C5:F5"/>
    <mergeCell ref="C3:F3"/>
    <mergeCell ref="C2:F2"/>
    <mergeCell ref="C6:F6"/>
    <mergeCell ref="C4:F4"/>
    <mergeCell ref="B23:F23"/>
    <mergeCell ref="A7:F7"/>
    <mergeCell ref="A9:B9"/>
    <mergeCell ref="C18:F19"/>
    <mergeCell ref="A18:B18"/>
    <mergeCell ref="A14:E14"/>
    <mergeCell ref="A13:E13"/>
    <mergeCell ref="G11:G13"/>
    <mergeCell ref="A19:B19"/>
    <mergeCell ref="A16:F16"/>
    <mergeCell ref="A8:F8"/>
    <mergeCell ref="A6:B6"/>
  </mergeCells>
  <phoneticPr fontId="56" type="noConversion"/>
  <conditionalFormatting sqref="B36">
    <cfRule type="containsBlanks" dxfId="2" priority="3">
      <formula>LEN(TRIM(B36))=0</formula>
    </cfRule>
  </conditionalFormatting>
  <conditionalFormatting sqref="E11:F12">
    <cfRule type="containsBlanks" dxfId="1" priority="14">
      <formula>LEN(TRIM(E11))=0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2C8D2-D089-4299-8C0D-1D36B9B3FED3}">
  <dimension ref="A1:W119"/>
  <sheetViews>
    <sheetView showGridLines="0" zoomScaleNormal="100" zoomScaleSheetLayoutView="85" zoomScalePageLayoutView="130" workbookViewId="0">
      <selection activeCell="D60" sqref="D60:D67"/>
    </sheetView>
  </sheetViews>
  <sheetFormatPr defaultColWidth="4.85546875" defaultRowHeight="10.35" customHeight="1" outlineLevelRow="1"/>
  <cols>
    <col min="1" max="1" width="4.42578125" style="97" customWidth="1"/>
    <col min="2" max="2" width="24.5703125" style="155" customWidth="1"/>
    <col min="3" max="3" width="23.7109375" style="120" customWidth="1"/>
    <col min="4" max="4" width="9.42578125" style="84" bestFit="1" customWidth="1"/>
    <col min="5" max="5" width="7.140625" style="86" bestFit="1" customWidth="1"/>
    <col min="6" max="6" width="9.7109375" style="84" bestFit="1" customWidth="1"/>
    <col min="7" max="7" width="7.140625" style="86" bestFit="1" customWidth="1"/>
    <col min="8" max="8" width="9.7109375" style="84" bestFit="1" customWidth="1"/>
    <col min="9" max="9" width="7.140625" style="86" bestFit="1" customWidth="1"/>
    <col min="10" max="10" width="9.7109375" style="84" bestFit="1" customWidth="1"/>
    <col min="11" max="11" width="7.140625" style="86" bestFit="1" customWidth="1"/>
    <col min="12" max="12" width="9.7109375" style="84" bestFit="1" customWidth="1"/>
    <col min="13" max="13" width="7.140625" style="86" bestFit="1" customWidth="1"/>
    <col min="14" max="14" width="9.7109375" style="84" bestFit="1" customWidth="1"/>
    <col min="15" max="15" width="28.7109375" style="84" customWidth="1"/>
    <col min="16" max="16" width="47.5703125" style="84" hidden="1" customWidth="1"/>
    <col min="17" max="16384" width="4.85546875" style="84"/>
  </cols>
  <sheetData>
    <row r="1" spans="1:23" ht="72" customHeight="1">
      <c r="A1" s="355" t="s">
        <v>193</v>
      </c>
      <c r="B1" s="355"/>
      <c r="C1" s="355"/>
      <c r="D1" s="355"/>
      <c r="E1" s="355"/>
      <c r="F1" s="355"/>
      <c r="G1" s="355"/>
      <c r="H1" s="355"/>
      <c r="I1" s="355"/>
      <c r="J1" s="355"/>
      <c r="K1" s="81"/>
      <c r="L1" s="356"/>
      <c r="M1" s="357"/>
      <c r="N1" s="357"/>
      <c r="O1" s="82" t="s">
        <v>194</v>
      </c>
      <c r="P1" s="83"/>
      <c r="Q1" s="83"/>
      <c r="R1" s="83"/>
      <c r="S1" s="83"/>
      <c r="T1" s="83"/>
    </row>
    <row r="2" spans="1:23" ht="14.1" customHeight="1">
      <c r="A2" s="358" t="s">
        <v>195</v>
      </c>
      <c r="B2" s="358"/>
      <c r="C2" s="359" t="s">
        <v>195</v>
      </c>
      <c r="D2" s="359"/>
      <c r="E2" s="359"/>
      <c r="G2" s="360" t="s">
        <v>196</v>
      </c>
      <c r="H2" s="360"/>
      <c r="K2" s="87"/>
      <c r="L2" s="85" t="s">
        <v>197</v>
      </c>
      <c r="M2" s="361" t="s">
        <v>197</v>
      </c>
      <c r="N2" s="361"/>
    </row>
    <row r="3" spans="1:23" ht="14.1" customHeight="1">
      <c r="A3" s="362" t="s">
        <v>198</v>
      </c>
      <c r="B3" s="362"/>
      <c r="C3" s="363" t="s">
        <v>199</v>
      </c>
      <c r="D3" s="363"/>
      <c r="E3" s="363"/>
      <c r="G3" s="364" t="s">
        <v>196</v>
      </c>
      <c r="H3" s="364"/>
      <c r="I3" s="364"/>
      <c r="J3" s="364"/>
      <c r="K3" s="364"/>
      <c r="L3" s="88" t="s">
        <v>200</v>
      </c>
      <c r="M3" s="366" t="s">
        <v>200</v>
      </c>
      <c r="N3" s="366"/>
    </row>
    <row r="4" spans="1:23" ht="14.1" customHeight="1">
      <c r="A4" s="362" t="s">
        <v>201</v>
      </c>
      <c r="B4" s="362"/>
      <c r="C4" s="363" t="s">
        <v>199</v>
      </c>
      <c r="D4" s="363"/>
      <c r="E4" s="363"/>
      <c r="G4" s="364"/>
      <c r="H4" s="364"/>
      <c r="I4" s="364"/>
      <c r="J4" s="364"/>
      <c r="K4" s="364"/>
      <c r="L4" s="88" t="s">
        <v>202</v>
      </c>
      <c r="M4" s="366" t="s">
        <v>202</v>
      </c>
      <c r="N4" s="366"/>
    </row>
    <row r="5" spans="1:23" ht="14.1" customHeight="1">
      <c r="A5" s="367" t="s">
        <v>203</v>
      </c>
      <c r="B5" s="367"/>
      <c r="C5" s="368" t="s">
        <v>204</v>
      </c>
      <c r="D5" s="368"/>
      <c r="E5" s="368"/>
      <c r="F5" s="89"/>
      <c r="G5" s="365"/>
      <c r="H5" s="365"/>
      <c r="I5" s="365"/>
      <c r="J5" s="365"/>
      <c r="K5" s="365"/>
      <c r="L5" s="90"/>
      <c r="M5" s="369" t="str">
        <f>"Bidder 1 to 5 of "&amp;TEXT(IF(COUNTA('[4]Bidder 6-10'!E11:E37,'[4]Bidder 6-10'!G11:G37,'[4]Bidder 6-10'!I11:I37,'[4]Bidder 6-10'!K11:K37,'[4]Bidder 6-10'!M11:M37)+COUNTA('[4]Bidder 6-10'!E39:E110,'[4]Bidder 6-10'!G39:G110,'[4]Bidder 6-10'!I39:I110,'[4]Bidder 6-10'!K39:K110,'[4]Bidder 6-10'!M39:M110)&gt;0,"10","5"),"0")</f>
        <v>Bidder 1 to 5 of 5</v>
      </c>
      <c r="N5" s="369"/>
      <c r="O5" s="382" t="s">
        <v>205</v>
      </c>
      <c r="P5" s="91"/>
      <c r="Q5" s="92"/>
      <c r="R5" s="92"/>
      <c r="S5" s="92"/>
      <c r="T5" s="92"/>
      <c r="U5" s="92"/>
      <c r="V5" s="92"/>
      <c r="W5" s="92"/>
    </row>
    <row r="6" spans="1:23" s="96" customFormat="1" ht="27.75" customHeight="1">
      <c r="A6" s="93"/>
      <c r="B6" s="94"/>
      <c r="C6" s="95"/>
      <c r="D6" s="94"/>
      <c r="E6" s="383" t="s">
        <v>206</v>
      </c>
      <c r="F6" s="384"/>
      <c r="G6" s="383" t="s">
        <v>207</v>
      </c>
      <c r="H6" s="384"/>
      <c r="I6" s="383" t="s">
        <v>208</v>
      </c>
      <c r="J6" s="384"/>
      <c r="K6" s="383" t="s">
        <v>209</v>
      </c>
      <c r="L6" s="384"/>
      <c r="M6" s="383" t="s">
        <v>210</v>
      </c>
      <c r="N6" s="385"/>
      <c r="O6" s="382"/>
      <c r="P6" s="91"/>
      <c r="Q6" s="92"/>
      <c r="R6" s="92"/>
      <c r="S6" s="92"/>
      <c r="T6" s="92"/>
      <c r="U6" s="92"/>
      <c r="V6" s="92"/>
      <c r="W6" s="92"/>
    </row>
    <row r="7" spans="1:23" ht="9.75" customHeight="1">
      <c r="B7" s="370" t="s">
        <v>211</v>
      </c>
      <c r="C7" s="371"/>
      <c r="D7" s="98" t="s">
        <v>212</v>
      </c>
      <c r="E7" s="99" t="s">
        <v>213</v>
      </c>
      <c r="F7" s="100" t="s">
        <v>214</v>
      </c>
      <c r="G7" s="99" t="s">
        <v>213</v>
      </c>
      <c r="H7" s="100" t="s">
        <v>214</v>
      </c>
      <c r="I7" s="99" t="s">
        <v>213</v>
      </c>
      <c r="J7" s="100" t="s">
        <v>214</v>
      </c>
      <c r="K7" s="99" t="s">
        <v>213</v>
      </c>
      <c r="L7" s="100" t="s">
        <v>214</v>
      </c>
      <c r="M7" s="99" t="s">
        <v>213</v>
      </c>
      <c r="N7" s="97" t="s">
        <v>214</v>
      </c>
    </row>
    <row r="8" spans="1:23" ht="10.35" customHeight="1">
      <c r="B8" s="372" t="s">
        <v>215</v>
      </c>
      <c r="C8" s="373"/>
      <c r="D8" s="101" t="s">
        <v>216</v>
      </c>
      <c r="E8" s="99" t="s">
        <v>217</v>
      </c>
      <c r="F8" s="100" t="s">
        <v>218</v>
      </c>
      <c r="G8" s="99" t="s">
        <v>217</v>
      </c>
      <c r="H8" s="100" t="s">
        <v>218</v>
      </c>
      <c r="I8" s="99" t="s">
        <v>217</v>
      </c>
      <c r="J8" s="100" t="s">
        <v>218</v>
      </c>
      <c r="K8" s="99" t="s">
        <v>217</v>
      </c>
      <c r="L8" s="100" t="s">
        <v>218</v>
      </c>
      <c r="M8" s="99" t="s">
        <v>217</v>
      </c>
      <c r="N8" s="97" t="s">
        <v>218</v>
      </c>
    </row>
    <row r="9" spans="1:23" ht="11.25">
      <c r="A9" s="102"/>
      <c r="B9" s="374"/>
      <c r="C9" s="375"/>
      <c r="D9" s="103" t="s">
        <v>219</v>
      </c>
      <c r="E9" s="104" t="s">
        <v>220</v>
      </c>
      <c r="F9" s="105" t="s">
        <v>221</v>
      </c>
      <c r="G9" s="104" t="s">
        <v>220</v>
      </c>
      <c r="H9" s="105" t="s">
        <v>221</v>
      </c>
      <c r="I9" s="104" t="s">
        <v>220</v>
      </c>
      <c r="J9" s="105" t="s">
        <v>221</v>
      </c>
      <c r="K9" s="104" t="s">
        <v>220</v>
      </c>
      <c r="L9" s="105" t="s">
        <v>221</v>
      </c>
      <c r="M9" s="104" t="s">
        <v>220</v>
      </c>
      <c r="N9" s="102" t="s">
        <v>221</v>
      </c>
    </row>
    <row r="10" spans="1:23" s="107" customFormat="1" ht="12.75" customHeight="1">
      <c r="A10" s="106" t="s">
        <v>222</v>
      </c>
      <c r="B10" s="376" t="s">
        <v>223</v>
      </c>
      <c r="C10" s="377"/>
      <c r="D10" s="377"/>
      <c r="E10" s="377"/>
      <c r="F10" s="377"/>
      <c r="G10" s="377"/>
      <c r="H10" s="377"/>
      <c r="I10" s="377"/>
      <c r="J10" s="377"/>
      <c r="K10" s="377"/>
      <c r="L10" s="377"/>
      <c r="M10" s="377"/>
      <c r="N10" s="377"/>
      <c r="P10" s="108" t="str">
        <f>IF(ISBLANK(B10),A10,B10)</f>
        <v>Assessment of technical-methodological design</v>
      </c>
    </row>
    <row r="11" spans="1:23" ht="11.25">
      <c r="A11" s="109" t="s">
        <v>224</v>
      </c>
      <c r="B11" s="378" t="s">
        <v>225</v>
      </c>
      <c r="C11" s="379"/>
      <c r="D11" s="110"/>
      <c r="E11" s="111"/>
      <c r="F11" s="112"/>
      <c r="G11" s="113"/>
      <c r="H11" s="112"/>
      <c r="I11" s="113"/>
      <c r="J11" s="112"/>
      <c r="K11" s="113"/>
      <c r="L11" s="112"/>
      <c r="M11" s="113"/>
      <c r="N11" s="114"/>
      <c r="P11" s="108" t="str">
        <f t="shared" ref="P11:P74" si="0">IF(ISBLANK(B11),A11,B11)</f>
        <v>Strategy</v>
      </c>
    </row>
    <row r="12" spans="1:23" ht="22.5" customHeight="1">
      <c r="A12" s="115" t="s">
        <v>226</v>
      </c>
      <c r="B12" s="380" t="s">
        <v>227</v>
      </c>
      <c r="C12" s="381"/>
      <c r="D12" s="116">
        <v>0</v>
      </c>
      <c r="E12" s="117"/>
      <c r="F12" s="118">
        <f>$D12*E12*100</f>
        <v>0</v>
      </c>
      <c r="G12" s="117"/>
      <c r="H12" s="118">
        <f>$D12*G12*100</f>
        <v>0</v>
      </c>
      <c r="I12" s="117"/>
      <c r="J12" s="118">
        <f>$D12*I12*100</f>
        <v>0</v>
      </c>
      <c r="K12" s="117"/>
      <c r="L12" s="118">
        <f>$D12*K12*100</f>
        <v>0</v>
      </c>
      <c r="M12" s="117"/>
      <c r="N12" s="119">
        <f>$D12*M12*100</f>
        <v>0</v>
      </c>
      <c r="P12" s="120" t="str">
        <f t="shared" si="0"/>
        <v>Interpretation of the objectives in the ToRs, critical examination of tasks</v>
      </c>
    </row>
    <row r="13" spans="1:23" ht="22.5" customHeight="1">
      <c r="A13" s="121" t="s">
        <v>228</v>
      </c>
      <c r="B13" s="386" t="s">
        <v>229</v>
      </c>
      <c r="C13" s="387"/>
      <c r="D13" s="122">
        <v>0</v>
      </c>
      <c r="E13" s="123"/>
      <c r="F13" s="124">
        <f>$D13*E13*100</f>
        <v>0</v>
      </c>
      <c r="G13" s="123"/>
      <c r="H13" s="124">
        <f>$D13*G13*100</f>
        <v>0</v>
      </c>
      <c r="I13" s="123"/>
      <c r="J13" s="124">
        <f>$D13*I13*100</f>
        <v>0</v>
      </c>
      <c r="K13" s="123"/>
      <c r="L13" s="124">
        <f>$D13*K13*100</f>
        <v>0</v>
      </c>
      <c r="M13" s="123"/>
      <c r="N13" s="125">
        <f>$D13*M13*100</f>
        <v>0</v>
      </c>
      <c r="P13" s="120" t="str">
        <f t="shared" si="0"/>
        <v>Description and justification of the contractor's strategy for delivering the services put out to tender.</v>
      </c>
    </row>
    <row r="14" spans="1:23" s="107" customFormat="1" ht="11.25" customHeight="1">
      <c r="A14" s="388" t="s">
        <v>230</v>
      </c>
      <c r="B14" s="388"/>
      <c r="C14" s="389"/>
      <c r="D14" s="126">
        <f>SUM(D12:D13)</f>
        <v>0</v>
      </c>
      <c r="E14" s="127"/>
      <c r="F14" s="128">
        <f>SUM(F12:F13)</f>
        <v>0</v>
      </c>
      <c r="G14" s="127"/>
      <c r="H14" s="128">
        <f>SUM(H12:H13)</f>
        <v>0</v>
      </c>
      <c r="I14" s="127"/>
      <c r="J14" s="128">
        <f>SUM(J12:J13)</f>
        <v>0</v>
      </c>
      <c r="K14" s="127"/>
      <c r="L14" s="128">
        <f>SUM(L12:L13)</f>
        <v>0</v>
      </c>
      <c r="M14" s="127"/>
      <c r="N14" s="129">
        <f>SUM(N12:N13)</f>
        <v>0</v>
      </c>
      <c r="P14" s="108" t="str">
        <f t="shared" si="0"/>
        <v>Interim total 1.1</v>
      </c>
    </row>
    <row r="15" spans="1:23" ht="11.25">
      <c r="A15" s="109" t="s">
        <v>231</v>
      </c>
      <c r="B15" s="378" t="s">
        <v>232</v>
      </c>
      <c r="C15" s="379"/>
      <c r="D15" s="110"/>
      <c r="E15" s="111"/>
      <c r="F15" s="130"/>
      <c r="G15" s="111"/>
      <c r="H15" s="130"/>
      <c r="I15" s="111"/>
      <c r="J15" s="130"/>
      <c r="K15" s="111"/>
      <c r="L15" s="130"/>
      <c r="M15" s="111"/>
      <c r="N15" s="131"/>
      <c r="P15" s="108" t="str">
        <f t="shared" si="0"/>
        <v>Cooperation</v>
      </c>
    </row>
    <row r="16" spans="1:23" ht="22.5" customHeight="1">
      <c r="A16" s="115" t="s">
        <v>233</v>
      </c>
      <c r="B16" s="380" t="s">
        <v>234</v>
      </c>
      <c r="C16" s="381"/>
      <c r="D16" s="116">
        <v>0</v>
      </c>
      <c r="E16" s="117"/>
      <c r="F16" s="118">
        <f>$D16*E16*100</f>
        <v>0</v>
      </c>
      <c r="G16" s="117"/>
      <c r="H16" s="118">
        <f>$D16*G16*100</f>
        <v>0</v>
      </c>
      <c r="I16" s="117"/>
      <c r="J16" s="118">
        <f>$D16*I16*100</f>
        <v>0</v>
      </c>
      <c r="K16" s="117"/>
      <c r="L16" s="118">
        <f>$D16*K16*100</f>
        <v>0</v>
      </c>
      <c r="M16" s="117"/>
      <c r="N16" s="119">
        <f>$D16*M16*100</f>
        <v>0</v>
      </c>
      <c r="P16" s="120" t="str">
        <f t="shared" si="0"/>
        <v>Presentation and interaction between the relevant actors in the contractor's area of responsibility</v>
      </c>
    </row>
    <row r="17" spans="1:16" ht="22.5" customHeight="1">
      <c r="A17" s="115" t="s">
        <v>235</v>
      </c>
      <c r="B17" s="386" t="s">
        <v>236</v>
      </c>
      <c r="C17" s="387"/>
      <c r="D17" s="116">
        <v>0</v>
      </c>
      <c r="E17" s="117"/>
      <c r="F17" s="124">
        <f>$D17*E17*100</f>
        <v>0</v>
      </c>
      <c r="G17" s="117"/>
      <c r="H17" s="124">
        <f>$D17*G17*100</f>
        <v>0</v>
      </c>
      <c r="I17" s="117"/>
      <c r="J17" s="124">
        <f>$D17*I17*100</f>
        <v>0</v>
      </c>
      <c r="K17" s="117"/>
      <c r="L17" s="124">
        <f>$D17*K17*100</f>
        <v>0</v>
      </c>
      <c r="M17" s="117"/>
      <c r="N17" s="125">
        <f>$D17*M17*100</f>
        <v>0</v>
      </c>
      <c r="P17" s="120" t="str">
        <f t="shared" si="0"/>
        <v>Strategy for establishing cooperation and then cooperating with the relevant actors</v>
      </c>
    </row>
    <row r="18" spans="1:16" s="107" customFormat="1" ht="11.25" customHeight="1">
      <c r="A18" s="388" t="s">
        <v>237</v>
      </c>
      <c r="B18" s="388"/>
      <c r="C18" s="389"/>
      <c r="D18" s="126">
        <f>SUM(D16:D17)</f>
        <v>0</v>
      </c>
      <c r="E18" s="127"/>
      <c r="F18" s="128">
        <f>SUM(F16:F17)</f>
        <v>0</v>
      </c>
      <c r="G18" s="127"/>
      <c r="H18" s="128">
        <f>SUM(H16:H17)</f>
        <v>0</v>
      </c>
      <c r="I18" s="127"/>
      <c r="J18" s="128">
        <f>SUM(J16:J17)</f>
        <v>0</v>
      </c>
      <c r="K18" s="127"/>
      <c r="L18" s="128">
        <f>SUM(L16:L17)</f>
        <v>0</v>
      </c>
      <c r="M18" s="127"/>
      <c r="N18" s="129">
        <f>SUM(N16:N17)</f>
        <v>0</v>
      </c>
      <c r="P18" s="108" t="str">
        <f t="shared" si="0"/>
        <v>Interim total 1.2</v>
      </c>
    </row>
    <row r="19" spans="1:16" ht="11.25">
      <c r="A19" s="109" t="s">
        <v>238</v>
      </c>
      <c r="B19" s="378" t="s">
        <v>239</v>
      </c>
      <c r="C19" s="379"/>
      <c r="D19" s="110"/>
      <c r="E19" s="111"/>
      <c r="F19" s="130"/>
      <c r="G19" s="111"/>
      <c r="H19" s="130"/>
      <c r="I19" s="111"/>
      <c r="J19" s="130"/>
      <c r="K19" s="111"/>
      <c r="L19" s="130"/>
      <c r="M19" s="111"/>
      <c r="N19" s="131"/>
      <c r="P19" s="108" t="str">
        <f t="shared" si="0"/>
        <v>Steering structure</v>
      </c>
    </row>
    <row r="20" spans="1:16" ht="22.5" customHeight="1">
      <c r="A20" s="115" t="s">
        <v>240</v>
      </c>
      <c r="B20" s="380" t="s">
        <v>241</v>
      </c>
      <c r="C20" s="381"/>
      <c r="D20" s="116">
        <v>0</v>
      </c>
      <c r="E20" s="117"/>
      <c r="F20" s="118">
        <f>$D20*E20*100</f>
        <v>0</v>
      </c>
      <c r="G20" s="117"/>
      <c r="H20" s="118">
        <f>$D20*G20*100</f>
        <v>0</v>
      </c>
      <c r="I20" s="117"/>
      <c r="J20" s="118">
        <f>$D20*I20*100</f>
        <v>0</v>
      </c>
      <c r="K20" s="117"/>
      <c r="L20" s="118">
        <f>$D20*K20*100</f>
        <v>0</v>
      </c>
      <c r="M20" s="117"/>
      <c r="N20" s="119">
        <f>$D20*M20*100</f>
        <v>0</v>
      </c>
      <c r="P20" s="120" t="str">
        <f t="shared" si="0"/>
        <v>Approach and procedure for steering the measures with the project partners</v>
      </c>
    </row>
    <row r="21" spans="1:16" ht="22.5" customHeight="1">
      <c r="A21" s="115" t="s">
        <v>242</v>
      </c>
      <c r="B21" s="386" t="s">
        <v>243</v>
      </c>
      <c r="C21" s="387"/>
      <c r="D21" s="116">
        <v>0</v>
      </c>
      <c r="E21" s="117"/>
      <c r="F21" s="124">
        <f>$D21*E21*100</f>
        <v>0</v>
      </c>
      <c r="G21" s="117"/>
      <c r="H21" s="124">
        <f>$D21*G21*100</f>
        <v>0</v>
      </c>
      <c r="I21" s="117"/>
      <c r="J21" s="124">
        <f>$D21*I21*100</f>
        <v>0</v>
      </c>
      <c r="K21" s="117"/>
      <c r="L21" s="124">
        <f>$D21*K21*100</f>
        <v>0</v>
      </c>
      <c r="M21" s="117"/>
      <c r="N21" s="125">
        <f>$D21*M21*100</f>
        <v>0</v>
      </c>
      <c r="P21" s="120" t="str">
        <f t="shared" si="0"/>
        <v>Description of contractor's contribution to results monitoring and the associated challenges</v>
      </c>
    </row>
    <row r="22" spans="1:16" s="107" customFormat="1" ht="11.25" customHeight="1">
      <c r="A22" s="388" t="s">
        <v>244</v>
      </c>
      <c r="B22" s="388"/>
      <c r="C22" s="389"/>
      <c r="D22" s="126">
        <f>SUM(D20:D21)</f>
        <v>0</v>
      </c>
      <c r="E22" s="127"/>
      <c r="F22" s="128">
        <f>SUM(F20:F21)</f>
        <v>0</v>
      </c>
      <c r="G22" s="127"/>
      <c r="H22" s="128">
        <f>SUM(H20:H21)</f>
        <v>0</v>
      </c>
      <c r="I22" s="127"/>
      <c r="J22" s="128">
        <f>SUM(J20:J21)</f>
        <v>0</v>
      </c>
      <c r="K22" s="127"/>
      <c r="L22" s="128">
        <f>SUM(L20:L21)</f>
        <v>0</v>
      </c>
      <c r="M22" s="127"/>
      <c r="N22" s="129">
        <f>SUM(N20:N21)</f>
        <v>0</v>
      </c>
      <c r="P22" s="108" t="str">
        <f t="shared" si="0"/>
        <v>Interim total 1.3</v>
      </c>
    </row>
    <row r="23" spans="1:16" ht="11.25">
      <c r="A23" s="109" t="s">
        <v>245</v>
      </c>
      <c r="B23" s="378" t="s">
        <v>246</v>
      </c>
      <c r="C23" s="379"/>
      <c r="D23" s="110"/>
      <c r="E23" s="111"/>
      <c r="F23" s="130"/>
      <c r="G23" s="111"/>
      <c r="H23" s="130"/>
      <c r="I23" s="111"/>
      <c r="J23" s="130"/>
      <c r="K23" s="111"/>
      <c r="L23" s="130"/>
      <c r="M23" s="111"/>
      <c r="N23" s="131"/>
      <c r="P23" s="108" t="str">
        <f t="shared" si="0"/>
        <v>Processes</v>
      </c>
    </row>
    <row r="24" spans="1:16" ht="22.5" customHeight="1">
      <c r="A24" s="115" t="s">
        <v>247</v>
      </c>
      <c r="B24" s="380" t="s">
        <v>248</v>
      </c>
      <c r="C24" s="381"/>
      <c r="D24" s="116">
        <v>0</v>
      </c>
      <c r="E24" s="117"/>
      <c r="F24" s="118">
        <f>$D24*E24*100</f>
        <v>0</v>
      </c>
      <c r="G24" s="117"/>
      <c r="H24" s="118">
        <f>$D24*G24*100</f>
        <v>0</v>
      </c>
      <c r="I24" s="117"/>
      <c r="J24" s="118">
        <f>$D24*I24*100</f>
        <v>0</v>
      </c>
      <c r="K24" s="117"/>
      <c r="L24" s="118">
        <f>$D24*K24*100</f>
        <v>0</v>
      </c>
      <c r="M24" s="117"/>
      <c r="N24" s="119">
        <f>$D24*M24*100</f>
        <v>0</v>
      </c>
      <c r="P24" s="120" t="str">
        <f t="shared" si="0"/>
        <v>Presentation and explanation of the implementation plan: work steps, milestones, schedule</v>
      </c>
    </row>
    <row r="25" spans="1:16" ht="11.25" customHeight="1">
      <c r="A25" s="115" t="s">
        <v>249</v>
      </c>
      <c r="B25" s="386" t="s">
        <v>250</v>
      </c>
      <c r="C25" s="387"/>
      <c r="D25" s="116">
        <v>0</v>
      </c>
      <c r="E25" s="117"/>
      <c r="F25" s="124">
        <f>$D25*E25*100</f>
        <v>0</v>
      </c>
      <c r="G25" s="117"/>
      <c r="H25" s="124">
        <f>$D25*G25*100</f>
        <v>0</v>
      </c>
      <c r="I25" s="117"/>
      <c r="J25" s="124">
        <f>$D25*I25*100</f>
        <v>0</v>
      </c>
      <c r="K25" s="117"/>
      <c r="L25" s="124">
        <f>$D25*K25*100</f>
        <v>0</v>
      </c>
      <c r="M25" s="117"/>
      <c r="N25" s="125">
        <f>$D25*M25*100</f>
        <v>0</v>
      </c>
      <c r="P25" s="120" t="str">
        <f t="shared" si="0"/>
        <v>Presentation and explanation of the integration of the partner contributions</v>
      </c>
    </row>
    <row r="26" spans="1:16" s="107" customFormat="1" ht="11.25" customHeight="1">
      <c r="A26" s="388" t="s">
        <v>251</v>
      </c>
      <c r="B26" s="388"/>
      <c r="C26" s="389"/>
      <c r="D26" s="126">
        <f>SUM(D24:D25)</f>
        <v>0</v>
      </c>
      <c r="E26" s="127"/>
      <c r="F26" s="128">
        <f>SUM(F24:F25)</f>
        <v>0</v>
      </c>
      <c r="G26" s="127"/>
      <c r="H26" s="128">
        <f>SUM(H24:H25)</f>
        <v>0</v>
      </c>
      <c r="I26" s="127"/>
      <c r="J26" s="128">
        <f>SUM(J24:J25)</f>
        <v>0</v>
      </c>
      <c r="K26" s="127"/>
      <c r="L26" s="128">
        <f>SUM(L24:L25)</f>
        <v>0</v>
      </c>
      <c r="M26" s="127"/>
      <c r="N26" s="129">
        <f>SUM(N24:N25)</f>
        <v>0</v>
      </c>
      <c r="P26" s="108" t="str">
        <f t="shared" si="0"/>
        <v>Interim total 1.4</v>
      </c>
    </row>
    <row r="27" spans="1:16" ht="11.25">
      <c r="A27" s="109" t="s">
        <v>252</v>
      </c>
      <c r="B27" s="378" t="s">
        <v>253</v>
      </c>
      <c r="C27" s="379"/>
      <c r="D27" s="110"/>
      <c r="E27" s="111"/>
      <c r="F27" s="130"/>
      <c r="G27" s="111"/>
      <c r="H27" s="130"/>
      <c r="I27" s="111"/>
      <c r="J27" s="130"/>
      <c r="K27" s="111"/>
      <c r="L27" s="130"/>
      <c r="M27" s="111"/>
      <c r="N27" s="131"/>
      <c r="P27" s="108" t="str">
        <f t="shared" si="0"/>
        <v>Learning and innovation</v>
      </c>
    </row>
    <row r="28" spans="1:16" ht="22.5" customHeight="1">
      <c r="A28" s="115" t="s">
        <v>254</v>
      </c>
      <c r="B28" s="380" t="s">
        <v>255</v>
      </c>
      <c r="C28" s="381"/>
      <c r="D28" s="116">
        <v>0</v>
      </c>
      <c r="E28" s="117"/>
      <c r="F28" s="118">
        <f>$D28*E28*100</f>
        <v>0</v>
      </c>
      <c r="G28" s="117"/>
      <c r="H28" s="118">
        <f>$D28*G28*100</f>
        <v>0</v>
      </c>
      <c r="I28" s="117"/>
      <c r="J28" s="118">
        <f>$D28*I28*100</f>
        <v>0</v>
      </c>
      <c r="K28" s="117"/>
      <c r="L28" s="118">
        <f>$D28*K28*100</f>
        <v>0</v>
      </c>
      <c r="M28" s="117"/>
      <c r="N28" s="119">
        <f>$D28*M28*100</f>
        <v>0</v>
      </c>
      <c r="P28" s="120" t="str">
        <f t="shared" si="0"/>
        <v>Contractor's contribution to knowledge management at the partner and at GIZ</v>
      </c>
    </row>
    <row r="29" spans="1:16" ht="22.5" customHeight="1">
      <c r="A29" s="115" t="s">
        <v>256</v>
      </c>
      <c r="B29" s="386" t="s">
        <v>257</v>
      </c>
      <c r="C29" s="387"/>
      <c r="D29" s="116">
        <v>0</v>
      </c>
      <c r="E29" s="117"/>
      <c r="F29" s="124">
        <f>$D29*E29*100</f>
        <v>0</v>
      </c>
      <c r="G29" s="117"/>
      <c r="H29" s="124">
        <f>$D29*G29*100</f>
        <v>0</v>
      </c>
      <c r="I29" s="117"/>
      <c r="J29" s="124">
        <f>$D29*I29*100</f>
        <v>0</v>
      </c>
      <c r="K29" s="117"/>
      <c r="L29" s="124">
        <f>$D29*K29*100</f>
        <v>0</v>
      </c>
      <c r="M29" s="117"/>
      <c r="N29" s="125">
        <f>$D29*M29*100</f>
        <v>0</v>
      </c>
      <c r="P29" s="120" t="str">
        <f t="shared" si="0"/>
        <v>Presentation and explanation of the measures undertaken by the contractor to promote scaling-up effects</v>
      </c>
    </row>
    <row r="30" spans="1:16" s="107" customFormat="1" ht="11.25" customHeight="1">
      <c r="A30" s="388" t="s">
        <v>258</v>
      </c>
      <c r="B30" s="388"/>
      <c r="C30" s="389"/>
      <c r="D30" s="126">
        <f>SUM(D28:D29)</f>
        <v>0</v>
      </c>
      <c r="E30" s="127"/>
      <c r="F30" s="128">
        <f>SUM(F28:F29)</f>
        <v>0</v>
      </c>
      <c r="G30" s="127"/>
      <c r="H30" s="128">
        <f>SUM(H28:H29)</f>
        <v>0</v>
      </c>
      <c r="I30" s="127"/>
      <c r="J30" s="128">
        <f>SUM(J28:J29)</f>
        <v>0</v>
      </c>
      <c r="K30" s="127"/>
      <c r="L30" s="128">
        <f>SUM(L28:L29)</f>
        <v>0</v>
      </c>
      <c r="M30" s="127"/>
      <c r="N30" s="129">
        <f>SUM(N28:N29)</f>
        <v>0</v>
      </c>
      <c r="P30" s="108" t="str">
        <f t="shared" si="0"/>
        <v>Interim total 1.5</v>
      </c>
    </row>
    <row r="31" spans="1:16" ht="11.25">
      <c r="A31" s="109" t="s">
        <v>259</v>
      </c>
      <c r="B31" s="378" t="s">
        <v>260</v>
      </c>
      <c r="C31" s="379"/>
      <c r="D31" s="110"/>
      <c r="E31" s="111"/>
      <c r="F31" s="130"/>
      <c r="G31" s="111"/>
      <c r="H31" s="130"/>
      <c r="I31" s="111"/>
      <c r="J31" s="130"/>
      <c r="K31" s="111"/>
      <c r="L31" s="130"/>
      <c r="M31" s="111"/>
      <c r="N31" s="131"/>
      <c r="P31" s="108" t="str">
        <f t="shared" si="0"/>
        <v>Project management of the contractor</v>
      </c>
    </row>
    <row r="32" spans="1:16" ht="11.25" customHeight="1">
      <c r="A32" s="115" t="s">
        <v>261</v>
      </c>
      <c r="B32" s="380" t="s">
        <v>262</v>
      </c>
      <c r="C32" s="381"/>
      <c r="D32" s="116">
        <v>0</v>
      </c>
      <c r="E32" s="117"/>
      <c r="F32" s="118">
        <f>$D32*E32*100</f>
        <v>0</v>
      </c>
      <c r="G32" s="117"/>
      <c r="H32" s="118">
        <f>$D32*G32*100</f>
        <v>0</v>
      </c>
      <c r="I32" s="117"/>
      <c r="J32" s="118">
        <f>$D32*I32*100</f>
        <v>0</v>
      </c>
      <c r="K32" s="117"/>
      <c r="L32" s="118">
        <f>$D32*K32*100</f>
        <v>0</v>
      </c>
      <c r="M32" s="117"/>
      <c r="N32" s="119">
        <f>$D32*M32*100</f>
        <v>0</v>
      </c>
      <c r="P32" s="120" t="str">
        <f t="shared" si="0"/>
        <v>Approach and procedure for coordination with/in GIZ project</v>
      </c>
    </row>
    <row r="33" spans="1:16" ht="22.5" customHeight="1">
      <c r="A33" s="115" t="s">
        <v>263</v>
      </c>
      <c r="B33" s="390" t="s">
        <v>264</v>
      </c>
      <c r="C33" s="391"/>
      <c r="D33" s="116">
        <v>0</v>
      </c>
      <c r="E33" s="117"/>
      <c r="F33" s="118">
        <f>$D33*E33*100</f>
        <v>0</v>
      </c>
      <c r="G33" s="117"/>
      <c r="H33" s="118">
        <f>$D33*G33*100</f>
        <v>0</v>
      </c>
      <c r="I33" s="117"/>
      <c r="J33" s="118">
        <f>$D33*I33*100</f>
        <v>0</v>
      </c>
      <c r="K33" s="117"/>
      <c r="L33" s="118">
        <f>$D33*K33*100</f>
        <v>0</v>
      </c>
      <c r="M33" s="117"/>
      <c r="N33" s="119">
        <f>$D33*M33*100</f>
        <v>0</v>
      </c>
      <c r="P33" s="120" t="str">
        <f t="shared" si="0"/>
        <v>Personnel assignment plan (who, when, what work steps) incl. explanation and specification of expert months</v>
      </c>
    </row>
    <row r="34" spans="1:16" ht="22.5" customHeight="1">
      <c r="A34" s="115" t="s">
        <v>265</v>
      </c>
      <c r="B34" s="392" t="s">
        <v>266</v>
      </c>
      <c r="C34" s="393"/>
      <c r="D34" s="116">
        <v>0</v>
      </c>
      <c r="E34" s="117"/>
      <c r="F34" s="124">
        <f>$D34*E34*100</f>
        <v>0</v>
      </c>
      <c r="G34" s="117"/>
      <c r="H34" s="124">
        <f>$D34*G34*100</f>
        <v>0</v>
      </c>
      <c r="I34" s="117"/>
      <c r="J34" s="124">
        <f>$D34*I34*100</f>
        <v>0</v>
      </c>
      <c r="K34" s="117"/>
      <c r="L34" s="124">
        <f>$D34*K34*100</f>
        <v>0</v>
      </c>
      <c r="M34" s="117"/>
      <c r="N34" s="125">
        <f>$D34*M34*100</f>
        <v>0</v>
      </c>
      <c r="P34" s="120" t="str">
        <f t="shared" si="0"/>
        <v>Contractor's backstopping strategy (incl. CVs of the technical and administrative backstopper)</v>
      </c>
    </row>
    <row r="35" spans="1:16" s="107" customFormat="1" ht="11.25" customHeight="1">
      <c r="A35" s="388" t="s">
        <v>267</v>
      </c>
      <c r="B35" s="388"/>
      <c r="C35" s="389"/>
      <c r="D35" s="126">
        <f>SUM(D32:D34)</f>
        <v>0</v>
      </c>
      <c r="E35" s="127"/>
      <c r="F35" s="128">
        <f>SUM(F32:F34)</f>
        <v>0</v>
      </c>
      <c r="G35" s="127"/>
      <c r="H35" s="128">
        <f>SUM(H32:H34)</f>
        <v>0</v>
      </c>
      <c r="I35" s="127"/>
      <c r="J35" s="128">
        <f>SUM(J32:J34)</f>
        <v>0</v>
      </c>
      <c r="K35" s="127"/>
      <c r="L35" s="128">
        <f>SUM(L32:L34)</f>
        <v>0</v>
      </c>
      <c r="M35" s="127"/>
      <c r="N35" s="129">
        <f>SUM(N32:N34)</f>
        <v>0</v>
      </c>
      <c r="P35" s="108" t="str">
        <f t="shared" si="0"/>
        <v>Interim total 1.6</v>
      </c>
    </row>
    <row r="36" spans="1:16" ht="11.25">
      <c r="A36" s="132" t="s">
        <v>268</v>
      </c>
      <c r="B36" s="394" t="s">
        <v>269</v>
      </c>
      <c r="C36" s="395"/>
      <c r="D36" s="133">
        <v>0</v>
      </c>
      <c r="E36" s="134"/>
      <c r="F36" s="128">
        <f>$D36*E36*100</f>
        <v>0</v>
      </c>
      <c r="G36" s="134"/>
      <c r="H36" s="128">
        <f>$D36*G36*100</f>
        <v>0</v>
      </c>
      <c r="I36" s="134"/>
      <c r="J36" s="128">
        <f>$D36*I36*100</f>
        <v>0</v>
      </c>
      <c r="K36" s="134"/>
      <c r="L36" s="128">
        <f>$D36*K36*100</f>
        <v>0</v>
      </c>
      <c r="M36" s="134"/>
      <c r="N36" s="129">
        <f>$D36*M36*100</f>
        <v>0</v>
      </c>
      <c r="P36" s="108" t="str">
        <f t="shared" si="0"/>
        <v>Further requirements</v>
      </c>
    </row>
    <row r="37" spans="1:16" ht="11.25" customHeight="1">
      <c r="A37" s="402" t="s">
        <v>270</v>
      </c>
      <c r="B37" s="402"/>
      <c r="C37" s="403"/>
      <c r="D37" s="135">
        <f>SUM(D14,D18,D22,D26,D30,D35,D36)</f>
        <v>0</v>
      </c>
      <c r="E37" s="136"/>
      <c r="F37" s="137">
        <f>SUM(F14,F18,F22,F26,F30,F35,F36)</f>
        <v>0</v>
      </c>
      <c r="G37" s="136"/>
      <c r="H37" s="137">
        <f>SUM(H14,H18,H22,H26,H30,H35,H36)</f>
        <v>0</v>
      </c>
      <c r="I37" s="136"/>
      <c r="J37" s="137">
        <f>SUM(J14,J18,J22,J26,J30,J35,J36)</f>
        <v>0</v>
      </c>
      <c r="K37" s="136"/>
      <c r="L37" s="137">
        <f>SUM(L14,L18,L22,L26,L30,L35,L36)</f>
        <v>0</v>
      </c>
      <c r="M37" s="136"/>
      <c r="N37" s="138">
        <f>SUM(N14,N18,N22,N26,N30,N35,N36)</f>
        <v>0</v>
      </c>
      <c r="P37" s="108" t="str">
        <f t="shared" si="0"/>
        <v>Total 1</v>
      </c>
    </row>
    <row r="38" spans="1:16" s="107" customFormat="1" ht="12.75" customHeight="1">
      <c r="A38" s="106" t="s">
        <v>271</v>
      </c>
      <c r="B38" s="376" t="s">
        <v>272</v>
      </c>
      <c r="C38" s="377"/>
      <c r="D38" s="377"/>
      <c r="E38" s="377"/>
      <c r="F38" s="377"/>
      <c r="G38" s="377"/>
      <c r="H38" s="377"/>
      <c r="I38" s="377"/>
      <c r="J38" s="377"/>
      <c r="K38" s="377"/>
      <c r="L38" s="377"/>
      <c r="M38" s="377"/>
      <c r="N38" s="377"/>
      <c r="P38" s="108" t="str">
        <f t="shared" si="0"/>
        <v>Assessment of proposed staff</v>
      </c>
    </row>
    <row r="39" spans="1:16" ht="11.25" customHeight="1">
      <c r="A39" s="109" t="s">
        <v>273</v>
      </c>
      <c r="B39" s="404" t="s">
        <v>274</v>
      </c>
      <c r="C39" s="405"/>
      <c r="D39" s="139"/>
      <c r="E39" s="140"/>
      <c r="F39" s="130"/>
      <c r="G39" s="140"/>
      <c r="H39" s="130"/>
      <c r="I39" s="140"/>
      <c r="J39" s="130"/>
      <c r="K39" s="140"/>
      <c r="L39" s="130"/>
      <c r="M39" s="140"/>
      <c r="N39" s="131"/>
      <c r="P39" s="108" t="str">
        <f t="shared" si="0"/>
        <v>Team leader (in accordance with ToR provisions/criteria)</v>
      </c>
    </row>
    <row r="40" spans="1:16" ht="11.25">
      <c r="A40" s="141" t="s">
        <v>275</v>
      </c>
      <c r="B40" s="398" t="s">
        <v>276</v>
      </c>
      <c r="C40" s="399"/>
      <c r="D40" s="116">
        <v>0.05</v>
      </c>
      <c r="E40" s="117"/>
      <c r="F40" s="118">
        <f t="shared" ref="F40:H46" si="1">$D40*E40*100</f>
        <v>0</v>
      </c>
      <c r="G40" s="117"/>
      <c r="H40" s="118">
        <f t="shared" si="1"/>
        <v>0</v>
      </c>
      <c r="I40" s="117"/>
      <c r="J40" s="118">
        <f t="shared" ref="J40:J46" si="2">$D40*I40*100</f>
        <v>0</v>
      </c>
      <c r="K40" s="117"/>
      <c r="L40" s="118">
        <f t="shared" ref="L40:L46" si="3">$D40*K40*100</f>
        <v>0</v>
      </c>
      <c r="M40" s="117"/>
      <c r="N40" s="119">
        <f t="shared" ref="N40:N46" si="4">$D40*M40*100</f>
        <v>0</v>
      </c>
      <c r="P40" s="120" t="str">
        <f t="shared" si="0"/>
        <v>- Qualifications</v>
      </c>
    </row>
    <row r="41" spans="1:16" ht="11.25">
      <c r="A41" s="141" t="s">
        <v>277</v>
      </c>
      <c r="B41" s="398" t="s">
        <v>278</v>
      </c>
      <c r="C41" s="399"/>
      <c r="D41" s="116">
        <v>0.02</v>
      </c>
      <c r="E41" s="117"/>
      <c r="F41" s="118">
        <f t="shared" si="1"/>
        <v>0</v>
      </c>
      <c r="G41" s="117"/>
      <c r="H41" s="118">
        <f t="shared" si="1"/>
        <v>0</v>
      </c>
      <c r="I41" s="117"/>
      <c r="J41" s="118">
        <f t="shared" si="2"/>
        <v>0</v>
      </c>
      <c r="K41" s="117"/>
      <c r="L41" s="118">
        <f t="shared" si="3"/>
        <v>0</v>
      </c>
      <c r="M41" s="117"/>
      <c r="N41" s="119">
        <f t="shared" si="4"/>
        <v>0</v>
      </c>
      <c r="P41" s="120" t="str">
        <f t="shared" si="0"/>
        <v>- Language</v>
      </c>
    </row>
    <row r="42" spans="1:16" ht="11.25">
      <c r="A42" s="115" t="s">
        <v>279</v>
      </c>
      <c r="B42" s="396" t="s">
        <v>280</v>
      </c>
      <c r="C42" s="397"/>
      <c r="D42" s="116">
        <v>0.05</v>
      </c>
      <c r="E42" s="117"/>
      <c r="F42" s="118">
        <f t="shared" si="1"/>
        <v>0</v>
      </c>
      <c r="G42" s="117"/>
      <c r="H42" s="118">
        <f t="shared" si="1"/>
        <v>0</v>
      </c>
      <c r="I42" s="117"/>
      <c r="J42" s="118">
        <f t="shared" si="2"/>
        <v>0</v>
      </c>
      <c r="K42" s="117"/>
      <c r="L42" s="118">
        <f t="shared" si="3"/>
        <v>0</v>
      </c>
      <c r="M42" s="117"/>
      <c r="N42" s="119">
        <f t="shared" si="4"/>
        <v>0</v>
      </c>
      <c r="P42" s="120" t="str">
        <f t="shared" si="0"/>
        <v>- General professional experience</v>
      </c>
    </row>
    <row r="43" spans="1:16" ht="11.25">
      <c r="A43" s="141" t="s">
        <v>281</v>
      </c>
      <c r="B43" s="396" t="s">
        <v>282</v>
      </c>
      <c r="C43" s="397"/>
      <c r="D43" s="116">
        <v>0.05</v>
      </c>
      <c r="E43" s="117"/>
      <c r="F43" s="118">
        <f t="shared" si="1"/>
        <v>0</v>
      </c>
      <c r="G43" s="117"/>
      <c r="H43" s="118">
        <f t="shared" si="1"/>
        <v>0</v>
      </c>
      <c r="I43" s="117"/>
      <c r="J43" s="118">
        <f t="shared" si="2"/>
        <v>0</v>
      </c>
      <c r="K43" s="117"/>
      <c r="L43" s="118">
        <f t="shared" si="3"/>
        <v>0</v>
      </c>
      <c r="M43" s="117"/>
      <c r="N43" s="119">
        <f t="shared" si="4"/>
        <v>0</v>
      </c>
      <c r="P43" s="120" t="str">
        <f t="shared" si="0"/>
        <v>- Specific professional experience</v>
      </c>
    </row>
    <row r="44" spans="1:16" ht="11.25" customHeight="1">
      <c r="A44" s="141" t="s">
        <v>283</v>
      </c>
      <c r="B44" s="398" t="s">
        <v>284</v>
      </c>
      <c r="C44" s="399"/>
      <c r="D44" s="116">
        <v>0.05</v>
      </c>
      <c r="E44" s="117"/>
      <c r="F44" s="118">
        <f t="shared" si="1"/>
        <v>0</v>
      </c>
      <c r="G44" s="117"/>
      <c r="H44" s="118">
        <f t="shared" si="1"/>
        <v>0</v>
      </c>
      <c r="I44" s="117"/>
      <c r="J44" s="118">
        <f t="shared" si="2"/>
        <v>0</v>
      </c>
      <c r="K44" s="117"/>
      <c r="L44" s="118">
        <f t="shared" si="3"/>
        <v>0</v>
      </c>
      <c r="M44" s="117"/>
      <c r="N44" s="119">
        <f t="shared" si="4"/>
        <v>0</v>
      </c>
      <c r="P44" s="120" t="str">
        <f t="shared" si="0"/>
        <v>- Leadership/management experience</v>
      </c>
    </row>
    <row r="45" spans="1:16" ht="11.25">
      <c r="A45" s="141" t="s">
        <v>285</v>
      </c>
      <c r="B45" s="396" t="s">
        <v>286</v>
      </c>
      <c r="C45" s="397"/>
      <c r="D45" s="116">
        <v>0.05</v>
      </c>
      <c r="E45" s="117"/>
      <c r="F45" s="118">
        <f t="shared" si="1"/>
        <v>0</v>
      </c>
      <c r="G45" s="117"/>
      <c r="H45" s="118">
        <f t="shared" si="1"/>
        <v>0</v>
      </c>
      <c r="I45" s="117"/>
      <c r="J45" s="118">
        <f t="shared" si="2"/>
        <v>0</v>
      </c>
      <c r="K45" s="117"/>
      <c r="L45" s="118">
        <f t="shared" si="3"/>
        <v>0</v>
      </c>
      <c r="M45" s="117"/>
      <c r="N45" s="119">
        <f t="shared" si="4"/>
        <v>0</v>
      </c>
      <c r="P45" s="120" t="str">
        <f t="shared" si="0"/>
        <v>- Regional experience</v>
      </c>
    </row>
    <row r="46" spans="1:16" ht="11.25">
      <c r="A46" s="141" t="s">
        <v>287</v>
      </c>
      <c r="B46" s="398" t="s">
        <v>288</v>
      </c>
      <c r="C46" s="399"/>
      <c r="D46" s="116">
        <v>0.05</v>
      </c>
      <c r="E46" s="117"/>
      <c r="F46" s="118">
        <f t="shared" si="1"/>
        <v>0</v>
      </c>
      <c r="G46" s="117"/>
      <c r="H46" s="118">
        <f t="shared" si="1"/>
        <v>0</v>
      </c>
      <c r="I46" s="117"/>
      <c r="J46" s="118">
        <f t="shared" si="2"/>
        <v>0</v>
      </c>
      <c r="K46" s="117"/>
      <c r="L46" s="118">
        <f t="shared" si="3"/>
        <v>0</v>
      </c>
      <c r="M46" s="117"/>
      <c r="N46" s="119">
        <f t="shared" si="4"/>
        <v>0</v>
      </c>
      <c r="P46" s="120" t="str">
        <f t="shared" si="0"/>
        <v>- Development cooperation experience</v>
      </c>
    </row>
    <row r="47" spans="1:16" ht="15">
      <c r="A47" s="141" t="s">
        <v>289</v>
      </c>
      <c r="B47" s="400" t="s">
        <v>290</v>
      </c>
      <c r="C47" s="401"/>
      <c r="D47" s="142">
        <v>0</v>
      </c>
      <c r="E47" s="117"/>
      <c r="F47" s="124">
        <f>$D47*E47*100</f>
        <v>0</v>
      </c>
      <c r="G47" s="117"/>
      <c r="H47" s="124">
        <f>$D47*G47*100</f>
        <v>0</v>
      </c>
      <c r="I47" s="117"/>
      <c r="J47" s="124">
        <f>$D47*I47*100</f>
        <v>0</v>
      </c>
      <c r="K47" s="117"/>
      <c r="L47" s="124">
        <f>$D47*K47*100</f>
        <v>0</v>
      </c>
      <c r="M47" s="117"/>
      <c r="N47" s="125">
        <f>$D47*M47*100</f>
        <v>0</v>
      </c>
      <c r="P47" s="120" t="str">
        <f t="shared" si="0"/>
        <v>- Other</v>
      </c>
    </row>
    <row r="48" spans="1:16" s="107" customFormat="1" ht="11.25" customHeight="1">
      <c r="A48" s="388" t="s">
        <v>291</v>
      </c>
      <c r="B48" s="388"/>
      <c r="C48" s="389"/>
      <c r="D48" s="126">
        <f>SUM(D40:D47)</f>
        <v>0.32</v>
      </c>
      <c r="E48" s="127"/>
      <c r="F48" s="128">
        <f>SUM(F40:F47)</f>
        <v>0</v>
      </c>
      <c r="G48" s="127"/>
      <c r="H48" s="128">
        <f>SUM(H40:H47)</f>
        <v>0</v>
      </c>
      <c r="I48" s="127"/>
      <c r="J48" s="128">
        <f>SUM(J40:J47)</f>
        <v>0</v>
      </c>
      <c r="K48" s="127"/>
      <c r="L48" s="128">
        <f>SUM(L40:L47)</f>
        <v>0</v>
      </c>
      <c r="M48" s="127"/>
      <c r="N48" s="129">
        <f>SUM(N40:N47)</f>
        <v>0</v>
      </c>
      <c r="P48" s="108" t="str">
        <f t="shared" si="0"/>
        <v>Interim total 2.1</v>
      </c>
    </row>
    <row r="49" spans="1:16" ht="11.25" customHeight="1">
      <c r="A49" s="109" t="s">
        <v>292</v>
      </c>
      <c r="B49" s="404" t="s">
        <v>293</v>
      </c>
      <c r="C49" s="405"/>
      <c r="D49" s="139"/>
      <c r="E49" s="140"/>
      <c r="F49" s="130"/>
      <c r="G49" s="140"/>
      <c r="H49" s="130"/>
      <c r="I49" s="140"/>
      <c r="J49" s="130"/>
      <c r="K49" s="140"/>
      <c r="L49" s="130"/>
      <c r="M49" s="140"/>
      <c r="N49" s="131"/>
      <c r="P49" s="108" t="str">
        <f t="shared" si="0"/>
        <v>Expert 1 (in accordance with ToR provisions/criteria)</v>
      </c>
    </row>
    <row r="50" spans="1:16" ht="11.25">
      <c r="A50" s="141" t="s">
        <v>294</v>
      </c>
      <c r="B50" s="398" t="s">
        <v>276</v>
      </c>
      <c r="C50" s="399"/>
      <c r="D50" s="116">
        <v>0.05</v>
      </c>
      <c r="E50" s="117"/>
      <c r="F50" s="118">
        <f t="shared" ref="F50:H56" si="5">$D50*E50*100</f>
        <v>0</v>
      </c>
      <c r="G50" s="117"/>
      <c r="H50" s="118">
        <f t="shared" si="5"/>
        <v>0</v>
      </c>
      <c r="I50" s="117"/>
      <c r="J50" s="118">
        <f t="shared" ref="J50:J56" si="6">$D50*I50*100</f>
        <v>0</v>
      </c>
      <c r="K50" s="117"/>
      <c r="L50" s="118">
        <f t="shared" ref="L50:L56" si="7">$D50*K50*100</f>
        <v>0</v>
      </c>
      <c r="M50" s="117"/>
      <c r="N50" s="119">
        <f t="shared" ref="N50:N56" si="8">$D50*M50*100</f>
        <v>0</v>
      </c>
      <c r="P50" s="120" t="str">
        <f t="shared" si="0"/>
        <v>- Qualifications</v>
      </c>
    </row>
    <row r="51" spans="1:16" ht="11.25">
      <c r="A51" s="141" t="s">
        <v>295</v>
      </c>
      <c r="B51" s="398" t="s">
        <v>278</v>
      </c>
      <c r="C51" s="399"/>
      <c r="D51" s="116">
        <v>0.05</v>
      </c>
      <c r="E51" s="117"/>
      <c r="F51" s="118">
        <f t="shared" si="5"/>
        <v>0</v>
      </c>
      <c r="G51" s="117"/>
      <c r="H51" s="118">
        <f t="shared" si="5"/>
        <v>0</v>
      </c>
      <c r="I51" s="117"/>
      <c r="J51" s="118">
        <f t="shared" si="6"/>
        <v>0</v>
      </c>
      <c r="K51" s="117"/>
      <c r="L51" s="118">
        <f t="shared" si="7"/>
        <v>0</v>
      </c>
      <c r="M51" s="117"/>
      <c r="N51" s="119">
        <f t="shared" si="8"/>
        <v>0</v>
      </c>
      <c r="P51" s="120" t="str">
        <f t="shared" si="0"/>
        <v>- Language</v>
      </c>
    </row>
    <row r="52" spans="1:16" ht="15">
      <c r="A52" s="115" t="s">
        <v>296</v>
      </c>
      <c r="B52" s="396" t="s">
        <v>280</v>
      </c>
      <c r="C52" s="397"/>
      <c r="D52" s="142">
        <v>0.05</v>
      </c>
      <c r="E52" s="117"/>
      <c r="F52" s="118">
        <f t="shared" si="5"/>
        <v>0</v>
      </c>
      <c r="G52" s="117"/>
      <c r="H52" s="118">
        <f t="shared" si="5"/>
        <v>0</v>
      </c>
      <c r="I52" s="117"/>
      <c r="J52" s="118">
        <f t="shared" si="6"/>
        <v>0</v>
      </c>
      <c r="K52" s="117"/>
      <c r="L52" s="118">
        <f t="shared" si="7"/>
        <v>0</v>
      </c>
      <c r="M52" s="117"/>
      <c r="N52" s="119">
        <f t="shared" si="8"/>
        <v>0</v>
      </c>
      <c r="P52" s="120" t="str">
        <f t="shared" si="0"/>
        <v>- General professional experience</v>
      </c>
    </row>
    <row r="53" spans="1:16" ht="11.25">
      <c r="A53" s="141" t="s">
        <v>297</v>
      </c>
      <c r="B53" s="396" t="s">
        <v>282</v>
      </c>
      <c r="C53" s="397"/>
      <c r="D53" s="116">
        <v>0.1</v>
      </c>
      <c r="E53" s="117"/>
      <c r="F53" s="118">
        <f t="shared" si="5"/>
        <v>0</v>
      </c>
      <c r="G53" s="117"/>
      <c r="H53" s="118">
        <f t="shared" si="5"/>
        <v>0</v>
      </c>
      <c r="I53" s="117"/>
      <c r="J53" s="118">
        <f t="shared" si="6"/>
        <v>0</v>
      </c>
      <c r="K53" s="117"/>
      <c r="L53" s="118">
        <f t="shared" si="7"/>
        <v>0</v>
      </c>
      <c r="M53" s="117"/>
      <c r="N53" s="119">
        <f t="shared" si="8"/>
        <v>0</v>
      </c>
      <c r="P53" s="120" t="str">
        <f t="shared" si="0"/>
        <v>- Specific professional experience</v>
      </c>
    </row>
    <row r="54" spans="1:16" ht="11.25" customHeight="1">
      <c r="A54" s="141" t="s">
        <v>298</v>
      </c>
      <c r="B54" s="398" t="s">
        <v>284</v>
      </c>
      <c r="C54" s="399"/>
      <c r="D54" s="116">
        <v>0</v>
      </c>
      <c r="E54" s="117"/>
      <c r="F54" s="118">
        <f t="shared" si="5"/>
        <v>0</v>
      </c>
      <c r="G54" s="117"/>
      <c r="H54" s="118">
        <f t="shared" si="5"/>
        <v>0</v>
      </c>
      <c r="I54" s="117"/>
      <c r="J54" s="118">
        <f t="shared" si="6"/>
        <v>0</v>
      </c>
      <c r="K54" s="117"/>
      <c r="L54" s="118">
        <f t="shared" si="7"/>
        <v>0</v>
      </c>
      <c r="M54" s="117"/>
      <c r="N54" s="119">
        <f t="shared" si="8"/>
        <v>0</v>
      </c>
      <c r="P54" s="120" t="str">
        <f t="shared" si="0"/>
        <v>- Leadership/management experience</v>
      </c>
    </row>
    <row r="55" spans="1:16" ht="11.25">
      <c r="A55" s="141" t="s">
        <v>299</v>
      </c>
      <c r="B55" s="396" t="s">
        <v>286</v>
      </c>
      <c r="C55" s="397"/>
      <c r="D55" s="116">
        <v>0.05</v>
      </c>
      <c r="E55" s="117"/>
      <c r="F55" s="118">
        <f t="shared" si="5"/>
        <v>0</v>
      </c>
      <c r="G55" s="117"/>
      <c r="H55" s="118">
        <f t="shared" si="5"/>
        <v>0</v>
      </c>
      <c r="I55" s="117"/>
      <c r="J55" s="118">
        <f t="shared" si="6"/>
        <v>0</v>
      </c>
      <c r="K55" s="117"/>
      <c r="L55" s="118">
        <f t="shared" si="7"/>
        <v>0</v>
      </c>
      <c r="M55" s="117"/>
      <c r="N55" s="119">
        <f t="shared" si="8"/>
        <v>0</v>
      </c>
      <c r="P55" s="120" t="str">
        <f t="shared" si="0"/>
        <v>- Regional experience</v>
      </c>
    </row>
    <row r="56" spans="1:16" ht="11.25">
      <c r="A56" s="141" t="s">
        <v>300</v>
      </c>
      <c r="B56" s="398" t="s">
        <v>288</v>
      </c>
      <c r="C56" s="399"/>
      <c r="D56" s="116">
        <v>0.04</v>
      </c>
      <c r="E56" s="117"/>
      <c r="F56" s="118">
        <f t="shared" si="5"/>
        <v>0</v>
      </c>
      <c r="G56" s="117"/>
      <c r="H56" s="118">
        <f t="shared" si="5"/>
        <v>0</v>
      </c>
      <c r="I56" s="117"/>
      <c r="J56" s="118">
        <f t="shared" si="6"/>
        <v>0</v>
      </c>
      <c r="K56" s="117"/>
      <c r="L56" s="118">
        <f t="shared" si="7"/>
        <v>0</v>
      </c>
      <c r="M56" s="117"/>
      <c r="N56" s="119">
        <f t="shared" si="8"/>
        <v>0</v>
      </c>
      <c r="P56" s="120" t="str">
        <f t="shared" si="0"/>
        <v>- Development cooperation experience</v>
      </c>
    </row>
    <row r="57" spans="1:16" ht="15">
      <c r="A57" s="141" t="s">
        <v>301</v>
      </c>
      <c r="B57" s="400" t="s">
        <v>290</v>
      </c>
      <c r="C57" s="401"/>
      <c r="D57" s="142">
        <v>0</v>
      </c>
      <c r="E57" s="117"/>
      <c r="F57" s="124">
        <f>$D57*E57*100</f>
        <v>0</v>
      </c>
      <c r="G57" s="117"/>
      <c r="H57" s="124">
        <f>$D57*G57*100</f>
        <v>0</v>
      </c>
      <c r="I57" s="117"/>
      <c r="J57" s="124">
        <f>$D57*I57*100</f>
        <v>0</v>
      </c>
      <c r="K57" s="117"/>
      <c r="L57" s="124">
        <f>$D57*K57*100</f>
        <v>0</v>
      </c>
      <c r="M57" s="117"/>
      <c r="N57" s="125">
        <f>$D57*M57*100</f>
        <v>0</v>
      </c>
      <c r="P57" s="120" t="str">
        <f t="shared" si="0"/>
        <v>- Other</v>
      </c>
    </row>
    <row r="58" spans="1:16" ht="11.25" customHeight="1" outlineLevel="1">
      <c r="A58" s="388" t="s">
        <v>302</v>
      </c>
      <c r="B58" s="388"/>
      <c r="C58" s="389"/>
      <c r="D58" s="126">
        <f>SUM(D50:D57)</f>
        <v>0.33999999999999997</v>
      </c>
      <c r="E58" s="127"/>
      <c r="F58" s="128">
        <f>SUM(F50:F57)</f>
        <v>0</v>
      </c>
      <c r="G58" s="127"/>
      <c r="H58" s="128">
        <f>SUM(H50:H57)</f>
        <v>0</v>
      </c>
      <c r="I58" s="127"/>
      <c r="J58" s="128">
        <f>SUM(J50:J57)</f>
        <v>0</v>
      </c>
      <c r="K58" s="127"/>
      <c r="L58" s="128">
        <f>SUM(L50:L57)</f>
        <v>0</v>
      </c>
      <c r="M58" s="127"/>
      <c r="N58" s="129">
        <f>SUM(N50:N57)</f>
        <v>0</v>
      </c>
      <c r="P58" s="108" t="str">
        <f t="shared" si="0"/>
        <v>Interim total 2.2</v>
      </c>
    </row>
    <row r="59" spans="1:16" ht="11.25" customHeight="1">
      <c r="A59" s="109" t="s">
        <v>303</v>
      </c>
      <c r="B59" s="404" t="s">
        <v>304</v>
      </c>
      <c r="C59" s="405"/>
      <c r="D59" s="139"/>
      <c r="E59" s="140"/>
      <c r="F59" s="130"/>
      <c r="G59" s="140"/>
      <c r="H59" s="130"/>
      <c r="I59" s="140"/>
      <c r="J59" s="130"/>
      <c r="K59" s="140"/>
      <c r="L59" s="130"/>
      <c r="M59" s="140"/>
      <c r="N59" s="131"/>
      <c r="P59" s="108" t="str">
        <f t="shared" si="0"/>
        <v>Expert 2 (in accordance with ToR provisions/criteria)</v>
      </c>
    </row>
    <row r="60" spans="1:16" ht="11.25">
      <c r="A60" s="141" t="s">
        <v>305</v>
      </c>
      <c r="B60" s="398" t="s">
        <v>276</v>
      </c>
      <c r="C60" s="399"/>
      <c r="D60" s="116">
        <v>0.05</v>
      </c>
      <c r="E60" s="117"/>
      <c r="F60" s="118">
        <f t="shared" ref="F60:H66" si="9">$D60*E60*100</f>
        <v>0</v>
      </c>
      <c r="G60" s="117"/>
      <c r="H60" s="118">
        <f t="shared" si="9"/>
        <v>0</v>
      </c>
      <c r="I60" s="117"/>
      <c r="J60" s="118">
        <f t="shared" ref="J60:J66" si="10">$D60*I60*100</f>
        <v>0</v>
      </c>
      <c r="K60" s="117"/>
      <c r="L60" s="118">
        <f t="shared" ref="L60:L66" si="11">$D60*K60*100</f>
        <v>0</v>
      </c>
      <c r="M60" s="117"/>
      <c r="N60" s="119">
        <f t="shared" ref="N60:N66" si="12">$D60*M60*100</f>
        <v>0</v>
      </c>
      <c r="P60" s="120" t="str">
        <f t="shared" si="0"/>
        <v>- Qualifications</v>
      </c>
    </row>
    <row r="61" spans="1:16" ht="11.25">
      <c r="A61" s="141" t="s">
        <v>306</v>
      </c>
      <c r="B61" s="398" t="s">
        <v>278</v>
      </c>
      <c r="C61" s="399"/>
      <c r="D61" s="116">
        <v>0.05</v>
      </c>
      <c r="E61" s="117"/>
      <c r="F61" s="118">
        <f t="shared" si="9"/>
        <v>0</v>
      </c>
      <c r="G61" s="117"/>
      <c r="H61" s="118">
        <f t="shared" si="9"/>
        <v>0</v>
      </c>
      <c r="I61" s="117"/>
      <c r="J61" s="118">
        <f t="shared" si="10"/>
        <v>0</v>
      </c>
      <c r="K61" s="117"/>
      <c r="L61" s="118">
        <f t="shared" si="11"/>
        <v>0</v>
      </c>
      <c r="M61" s="117"/>
      <c r="N61" s="119">
        <f t="shared" si="12"/>
        <v>0</v>
      </c>
      <c r="P61" s="120" t="str">
        <f t="shared" si="0"/>
        <v>- Language</v>
      </c>
    </row>
    <row r="62" spans="1:16" ht="15">
      <c r="A62" s="115" t="s">
        <v>307</v>
      </c>
      <c r="B62" s="396" t="s">
        <v>280</v>
      </c>
      <c r="C62" s="397"/>
      <c r="D62" s="142">
        <v>0.05</v>
      </c>
      <c r="E62" s="117"/>
      <c r="F62" s="118">
        <f t="shared" si="9"/>
        <v>0</v>
      </c>
      <c r="G62" s="117"/>
      <c r="H62" s="118">
        <f t="shared" si="9"/>
        <v>0</v>
      </c>
      <c r="I62" s="117"/>
      <c r="J62" s="118">
        <f t="shared" si="10"/>
        <v>0</v>
      </c>
      <c r="K62" s="117"/>
      <c r="L62" s="118">
        <f t="shared" si="11"/>
        <v>0</v>
      </c>
      <c r="M62" s="117"/>
      <c r="N62" s="119">
        <f t="shared" si="12"/>
        <v>0</v>
      </c>
      <c r="P62" s="120" t="str">
        <f t="shared" si="0"/>
        <v>- General professional experience</v>
      </c>
    </row>
    <row r="63" spans="1:16" ht="11.25">
      <c r="A63" s="141" t="s">
        <v>308</v>
      </c>
      <c r="B63" s="396" t="s">
        <v>282</v>
      </c>
      <c r="C63" s="397"/>
      <c r="D63" s="116">
        <v>0.1</v>
      </c>
      <c r="E63" s="117"/>
      <c r="F63" s="118">
        <f t="shared" si="9"/>
        <v>0</v>
      </c>
      <c r="G63" s="117"/>
      <c r="H63" s="118">
        <f t="shared" si="9"/>
        <v>0</v>
      </c>
      <c r="I63" s="117"/>
      <c r="J63" s="118">
        <f t="shared" si="10"/>
        <v>0</v>
      </c>
      <c r="K63" s="117"/>
      <c r="L63" s="118">
        <f t="shared" si="11"/>
        <v>0</v>
      </c>
      <c r="M63" s="117"/>
      <c r="N63" s="119">
        <f t="shared" si="12"/>
        <v>0</v>
      </c>
      <c r="P63" s="120" t="str">
        <f t="shared" si="0"/>
        <v>- Specific professional experience</v>
      </c>
    </row>
    <row r="64" spans="1:16" ht="11.25" customHeight="1">
      <c r="A64" s="141" t="s">
        <v>309</v>
      </c>
      <c r="B64" s="398" t="s">
        <v>284</v>
      </c>
      <c r="C64" s="399"/>
      <c r="D64" s="116">
        <v>0</v>
      </c>
      <c r="E64" s="117"/>
      <c r="F64" s="118">
        <f t="shared" si="9"/>
        <v>0</v>
      </c>
      <c r="G64" s="117"/>
      <c r="H64" s="118">
        <f t="shared" si="9"/>
        <v>0</v>
      </c>
      <c r="I64" s="117"/>
      <c r="J64" s="118">
        <f t="shared" si="10"/>
        <v>0</v>
      </c>
      <c r="K64" s="117"/>
      <c r="L64" s="118">
        <f t="shared" si="11"/>
        <v>0</v>
      </c>
      <c r="M64" s="117"/>
      <c r="N64" s="119">
        <f t="shared" si="12"/>
        <v>0</v>
      </c>
      <c r="P64" s="120" t="str">
        <f t="shared" si="0"/>
        <v>- Leadership/management experience</v>
      </c>
    </row>
    <row r="65" spans="1:16" ht="11.25">
      <c r="A65" s="141" t="s">
        <v>310</v>
      </c>
      <c r="B65" s="396" t="s">
        <v>286</v>
      </c>
      <c r="C65" s="397"/>
      <c r="D65" s="116">
        <v>0.05</v>
      </c>
      <c r="E65" s="117"/>
      <c r="F65" s="118">
        <f t="shared" si="9"/>
        <v>0</v>
      </c>
      <c r="G65" s="117"/>
      <c r="H65" s="118">
        <f t="shared" si="9"/>
        <v>0</v>
      </c>
      <c r="I65" s="117"/>
      <c r="J65" s="118">
        <f t="shared" si="10"/>
        <v>0</v>
      </c>
      <c r="K65" s="117"/>
      <c r="L65" s="118">
        <f t="shared" si="11"/>
        <v>0</v>
      </c>
      <c r="M65" s="117"/>
      <c r="N65" s="119">
        <f t="shared" si="12"/>
        <v>0</v>
      </c>
      <c r="P65" s="120" t="str">
        <f t="shared" si="0"/>
        <v>- Regional experience</v>
      </c>
    </row>
    <row r="66" spans="1:16" ht="11.25">
      <c r="A66" s="141" t="s">
        <v>311</v>
      </c>
      <c r="B66" s="398" t="s">
        <v>288</v>
      </c>
      <c r="C66" s="399"/>
      <c r="D66" s="116">
        <v>0.04</v>
      </c>
      <c r="E66" s="117"/>
      <c r="F66" s="118">
        <f t="shared" si="9"/>
        <v>0</v>
      </c>
      <c r="G66" s="117"/>
      <c r="H66" s="118">
        <f t="shared" si="9"/>
        <v>0</v>
      </c>
      <c r="I66" s="117"/>
      <c r="J66" s="118">
        <f t="shared" si="10"/>
        <v>0</v>
      </c>
      <c r="K66" s="117"/>
      <c r="L66" s="118">
        <f t="shared" si="11"/>
        <v>0</v>
      </c>
      <c r="M66" s="117"/>
      <c r="N66" s="119">
        <f t="shared" si="12"/>
        <v>0</v>
      </c>
      <c r="P66" s="120" t="str">
        <f t="shared" si="0"/>
        <v>- Development cooperation experience</v>
      </c>
    </row>
    <row r="67" spans="1:16" ht="15">
      <c r="A67" s="141" t="s">
        <v>312</v>
      </c>
      <c r="B67" s="400" t="s">
        <v>290</v>
      </c>
      <c r="C67" s="401"/>
      <c r="D67" s="142">
        <v>0</v>
      </c>
      <c r="E67" s="117"/>
      <c r="F67" s="124">
        <f>$D67*E67*100</f>
        <v>0</v>
      </c>
      <c r="G67" s="117"/>
      <c r="H67" s="124">
        <f>$D67*G67*100</f>
        <v>0</v>
      </c>
      <c r="I67" s="117"/>
      <c r="J67" s="124">
        <f>$D67*I67*100</f>
        <v>0</v>
      </c>
      <c r="K67" s="117"/>
      <c r="L67" s="124">
        <f>$D67*K67*100</f>
        <v>0</v>
      </c>
      <c r="M67" s="117"/>
      <c r="N67" s="125">
        <f>$D67*M67*100</f>
        <v>0</v>
      </c>
      <c r="P67" s="120" t="str">
        <f t="shared" si="0"/>
        <v>- Other</v>
      </c>
    </row>
    <row r="68" spans="1:16" ht="11.25" customHeight="1" outlineLevel="1">
      <c r="A68" s="388" t="s">
        <v>313</v>
      </c>
      <c r="B68" s="388"/>
      <c r="C68" s="389"/>
      <c r="D68" s="126">
        <f>SUM(D60:D67)</f>
        <v>0.33999999999999997</v>
      </c>
      <c r="E68" s="127"/>
      <c r="F68" s="128">
        <f>SUM(F60:F67)</f>
        <v>0</v>
      </c>
      <c r="G68" s="127"/>
      <c r="H68" s="128">
        <f>SUM(H60:H67)</f>
        <v>0</v>
      </c>
      <c r="I68" s="127"/>
      <c r="J68" s="128">
        <f>SUM(J60:J67)</f>
        <v>0</v>
      </c>
      <c r="K68" s="127"/>
      <c r="L68" s="128">
        <f>SUM(L60:L67)</f>
        <v>0</v>
      </c>
      <c r="M68" s="127"/>
      <c r="N68" s="129">
        <f>SUM(N60:N67)</f>
        <v>0</v>
      </c>
      <c r="P68" s="108" t="str">
        <f t="shared" si="0"/>
        <v>Interim total 2.3</v>
      </c>
    </row>
    <row r="69" spans="1:16" ht="11.25" customHeight="1">
      <c r="A69" s="109" t="s">
        <v>314</v>
      </c>
      <c r="B69" s="404" t="s">
        <v>315</v>
      </c>
      <c r="C69" s="405"/>
      <c r="D69" s="139"/>
      <c r="E69" s="140"/>
      <c r="F69" s="130"/>
      <c r="G69" s="140"/>
      <c r="H69" s="130"/>
      <c r="I69" s="140"/>
      <c r="J69" s="130"/>
      <c r="K69" s="140"/>
      <c r="L69" s="130"/>
      <c r="M69" s="140"/>
      <c r="N69" s="131"/>
      <c r="P69" s="108" t="str">
        <f t="shared" si="0"/>
        <v>Expert 3 (in accordance with ToR provisions/criteria)</v>
      </c>
    </row>
    <row r="70" spans="1:16" ht="11.25">
      <c r="A70" s="141" t="s">
        <v>316</v>
      </c>
      <c r="B70" s="398" t="s">
        <v>276</v>
      </c>
      <c r="C70" s="399"/>
      <c r="D70" s="116">
        <v>0</v>
      </c>
      <c r="E70" s="117"/>
      <c r="F70" s="118">
        <f t="shared" ref="F70:H76" si="13">$D70*E70*100</f>
        <v>0</v>
      </c>
      <c r="G70" s="117"/>
      <c r="H70" s="118">
        <f t="shared" si="13"/>
        <v>0</v>
      </c>
      <c r="I70" s="117"/>
      <c r="J70" s="118">
        <f t="shared" ref="J70:J76" si="14">$D70*I70*100</f>
        <v>0</v>
      </c>
      <c r="K70" s="117"/>
      <c r="L70" s="118">
        <f t="shared" ref="L70:L76" si="15">$D70*K70*100</f>
        <v>0</v>
      </c>
      <c r="M70" s="117"/>
      <c r="N70" s="119">
        <f t="shared" ref="N70:N76" si="16">$D70*M70*100</f>
        <v>0</v>
      </c>
      <c r="P70" s="120" t="str">
        <f t="shared" si="0"/>
        <v>- Qualifications</v>
      </c>
    </row>
    <row r="71" spans="1:16" ht="11.25">
      <c r="A71" s="141" t="s">
        <v>317</v>
      </c>
      <c r="B71" s="398" t="s">
        <v>278</v>
      </c>
      <c r="C71" s="399"/>
      <c r="D71" s="116">
        <v>0</v>
      </c>
      <c r="E71" s="117"/>
      <c r="F71" s="118">
        <f t="shared" si="13"/>
        <v>0</v>
      </c>
      <c r="G71" s="117"/>
      <c r="H71" s="118">
        <f t="shared" si="13"/>
        <v>0</v>
      </c>
      <c r="I71" s="117"/>
      <c r="J71" s="118">
        <f t="shared" si="14"/>
        <v>0</v>
      </c>
      <c r="K71" s="117"/>
      <c r="L71" s="118">
        <f t="shared" si="15"/>
        <v>0</v>
      </c>
      <c r="M71" s="117"/>
      <c r="N71" s="119">
        <f t="shared" si="16"/>
        <v>0</v>
      </c>
      <c r="P71" s="120" t="str">
        <f t="shared" si="0"/>
        <v>- Language</v>
      </c>
    </row>
    <row r="72" spans="1:16" ht="15">
      <c r="A72" s="141" t="s">
        <v>318</v>
      </c>
      <c r="B72" s="396" t="s">
        <v>280</v>
      </c>
      <c r="C72" s="397"/>
      <c r="D72" s="142">
        <v>0</v>
      </c>
      <c r="E72" s="117"/>
      <c r="F72" s="118">
        <f t="shared" si="13"/>
        <v>0</v>
      </c>
      <c r="G72" s="117"/>
      <c r="H72" s="118">
        <f t="shared" si="13"/>
        <v>0</v>
      </c>
      <c r="I72" s="117"/>
      <c r="J72" s="118">
        <f t="shared" si="14"/>
        <v>0</v>
      </c>
      <c r="K72" s="117"/>
      <c r="L72" s="118">
        <f t="shared" si="15"/>
        <v>0</v>
      </c>
      <c r="M72" s="117"/>
      <c r="N72" s="119">
        <f t="shared" si="16"/>
        <v>0</v>
      </c>
      <c r="P72" s="120" t="str">
        <f t="shared" si="0"/>
        <v>- General professional experience</v>
      </c>
    </row>
    <row r="73" spans="1:16" ht="11.25">
      <c r="A73" s="141" t="s">
        <v>319</v>
      </c>
      <c r="B73" s="396" t="s">
        <v>282</v>
      </c>
      <c r="C73" s="397"/>
      <c r="D73" s="116">
        <v>0</v>
      </c>
      <c r="E73" s="117"/>
      <c r="F73" s="118">
        <f t="shared" si="13"/>
        <v>0</v>
      </c>
      <c r="G73" s="117"/>
      <c r="H73" s="118">
        <f t="shared" si="13"/>
        <v>0</v>
      </c>
      <c r="I73" s="117"/>
      <c r="J73" s="118">
        <f t="shared" si="14"/>
        <v>0</v>
      </c>
      <c r="K73" s="117"/>
      <c r="L73" s="118">
        <f t="shared" si="15"/>
        <v>0</v>
      </c>
      <c r="M73" s="117"/>
      <c r="N73" s="119">
        <f t="shared" si="16"/>
        <v>0</v>
      </c>
      <c r="P73" s="120" t="str">
        <f t="shared" si="0"/>
        <v>- Specific professional experience</v>
      </c>
    </row>
    <row r="74" spans="1:16" ht="11.25" customHeight="1">
      <c r="A74" s="141" t="s">
        <v>320</v>
      </c>
      <c r="B74" s="398" t="s">
        <v>284</v>
      </c>
      <c r="C74" s="399"/>
      <c r="D74" s="116">
        <v>0</v>
      </c>
      <c r="E74" s="117"/>
      <c r="F74" s="118">
        <f t="shared" si="13"/>
        <v>0</v>
      </c>
      <c r="G74" s="117"/>
      <c r="H74" s="118">
        <f t="shared" si="13"/>
        <v>0</v>
      </c>
      <c r="I74" s="117"/>
      <c r="J74" s="118">
        <f t="shared" si="14"/>
        <v>0</v>
      </c>
      <c r="K74" s="117"/>
      <c r="L74" s="118">
        <f t="shared" si="15"/>
        <v>0</v>
      </c>
      <c r="M74" s="117"/>
      <c r="N74" s="119">
        <f t="shared" si="16"/>
        <v>0</v>
      </c>
      <c r="P74" s="120" t="str">
        <f t="shared" si="0"/>
        <v>- Leadership/management experience</v>
      </c>
    </row>
    <row r="75" spans="1:16" ht="11.25">
      <c r="A75" s="141" t="s">
        <v>321</v>
      </c>
      <c r="B75" s="396" t="s">
        <v>286</v>
      </c>
      <c r="C75" s="397"/>
      <c r="D75" s="116">
        <v>0</v>
      </c>
      <c r="E75" s="117"/>
      <c r="F75" s="118">
        <f t="shared" si="13"/>
        <v>0</v>
      </c>
      <c r="G75" s="117"/>
      <c r="H75" s="118">
        <f t="shared" si="13"/>
        <v>0</v>
      </c>
      <c r="I75" s="117"/>
      <c r="J75" s="118">
        <f t="shared" si="14"/>
        <v>0</v>
      </c>
      <c r="K75" s="117"/>
      <c r="L75" s="118">
        <f t="shared" si="15"/>
        <v>0</v>
      </c>
      <c r="M75" s="117"/>
      <c r="N75" s="119">
        <f t="shared" si="16"/>
        <v>0</v>
      </c>
      <c r="P75" s="120" t="str">
        <f t="shared" ref="P75:P115" si="17">IF(ISBLANK(B75),A75,B75)</f>
        <v>- Regional experience</v>
      </c>
    </row>
    <row r="76" spans="1:16" ht="11.25">
      <c r="A76" s="141" t="s">
        <v>322</v>
      </c>
      <c r="B76" s="398" t="s">
        <v>288</v>
      </c>
      <c r="C76" s="399"/>
      <c r="D76" s="116">
        <v>0</v>
      </c>
      <c r="E76" s="117"/>
      <c r="F76" s="118">
        <f t="shared" si="13"/>
        <v>0</v>
      </c>
      <c r="G76" s="117"/>
      <c r="H76" s="118">
        <f t="shared" si="13"/>
        <v>0</v>
      </c>
      <c r="I76" s="117"/>
      <c r="J76" s="118">
        <f t="shared" si="14"/>
        <v>0</v>
      </c>
      <c r="K76" s="117"/>
      <c r="L76" s="118">
        <f t="shared" si="15"/>
        <v>0</v>
      </c>
      <c r="M76" s="117"/>
      <c r="N76" s="119">
        <f t="shared" si="16"/>
        <v>0</v>
      </c>
      <c r="P76" s="120" t="str">
        <f t="shared" si="17"/>
        <v>- Development cooperation experience</v>
      </c>
    </row>
    <row r="77" spans="1:16" ht="15">
      <c r="A77" s="141" t="s">
        <v>323</v>
      </c>
      <c r="B77" s="400" t="s">
        <v>290</v>
      </c>
      <c r="C77" s="401"/>
      <c r="D77" s="142">
        <v>0</v>
      </c>
      <c r="E77" s="117"/>
      <c r="F77" s="124">
        <f>$D77*E77*100</f>
        <v>0</v>
      </c>
      <c r="G77" s="117"/>
      <c r="H77" s="124">
        <f>$D77*G77*100</f>
        <v>0</v>
      </c>
      <c r="I77" s="117"/>
      <c r="J77" s="124">
        <f>$D77*I77*100</f>
        <v>0</v>
      </c>
      <c r="K77" s="117"/>
      <c r="L77" s="124">
        <f>$D77*K77*100</f>
        <v>0</v>
      </c>
      <c r="M77" s="117"/>
      <c r="N77" s="125">
        <f>$D77*M77*100</f>
        <v>0</v>
      </c>
      <c r="P77" s="120" t="str">
        <f t="shared" si="17"/>
        <v>- Other</v>
      </c>
    </row>
    <row r="78" spans="1:16" ht="11.25" customHeight="1" outlineLevel="1">
      <c r="A78" s="388" t="s">
        <v>324</v>
      </c>
      <c r="B78" s="388"/>
      <c r="C78" s="389"/>
      <c r="D78" s="126">
        <f>SUM(D70:D77)</f>
        <v>0</v>
      </c>
      <c r="E78" s="127"/>
      <c r="F78" s="128">
        <f>SUM(F70:F77)</f>
        <v>0</v>
      </c>
      <c r="G78" s="127"/>
      <c r="H78" s="128">
        <f>SUM(H70:H77)</f>
        <v>0</v>
      </c>
      <c r="I78" s="127"/>
      <c r="J78" s="128">
        <f>SUM(J70:J77)</f>
        <v>0</v>
      </c>
      <c r="K78" s="127"/>
      <c r="L78" s="128">
        <f>SUM(L70:L77)</f>
        <v>0</v>
      </c>
      <c r="M78" s="127"/>
      <c r="N78" s="129">
        <f>SUM(N70:N77)</f>
        <v>0</v>
      </c>
      <c r="P78" s="108" t="str">
        <f t="shared" si="17"/>
        <v>Interim total 2.4</v>
      </c>
    </row>
    <row r="79" spans="1:16" ht="11.25" customHeight="1">
      <c r="A79" s="109" t="s">
        <v>325</v>
      </c>
      <c r="B79" s="404" t="s">
        <v>326</v>
      </c>
      <c r="C79" s="405"/>
      <c r="D79" s="139"/>
      <c r="E79" s="140"/>
      <c r="F79" s="130"/>
      <c r="G79" s="140"/>
      <c r="H79" s="130"/>
      <c r="I79" s="140"/>
      <c r="J79" s="130"/>
      <c r="K79" s="140"/>
      <c r="L79" s="130"/>
      <c r="M79" s="140"/>
      <c r="N79" s="131"/>
      <c r="P79" s="108" t="str">
        <f t="shared" si="17"/>
        <v>Expert 4 (in accordance with ToR provisions/criteria)</v>
      </c>
    </row>
    <row r="80" spans="1:16" ht="11.25">
      <c r="A80" s="141" t="s">
        <v>327</v>
      </c>
      <c r="B80" s="398" t="s">
        <v>276</v>
      </c>
      <c r="C80" s="399"/>
      <c r="D80" s="116">
        <v>0</v>
      </c>
      <c r="E80" s="117"/>
      <c r="F80" s="118">
        <f t="shared" ref="F80:H86" si="18">$D80*E80*100</f>
        <v>0</v>
      </c>
      <c r="G80" s="117"/>
      <c r="H80" s="118">
        <f t="shared" si="18"/>
        <v>0</v>
      </c>
      <c r="I80" s="117"/>
      <c r="J80" s="118">
        <f t="shared" ref="J80:J86" si="19">$D80*I80*100</f>
        <v>0</v>
      </c>
      <c r="K80" s="117"/>
      <c r="L80" s="118">
        <f t="shared" ref="L80:L86" si="20">$D80*K80*100</f>
        <v>0</v>
      </c>
      <c r="M80" s="117"/>
      <c r="N80" s="119">
        <f t="shared" ref="N80:N86" si="21">$D80*M80*100</f>
        <v>0</v>
      </c>
      <c r="P80" s="120" t="str">
        <f t="shared" si="17"/>
        <v>- Qualifications</v>
      </c>
    </row>
    <row r="81" spans="1:16" ht="11.25">
      <c r="A81" s="141" t="s">
        <v>328</v>
      </c>
      <c r="B81" s="398" t="s">
        <v>278</v>
      </c>
      <c r="C81" s="399"/>
      <c r="D81" s="116">
        <v>0</v>
      </c>
      <c r="E81" s="117"/>
      <c r="F81" s="118">
        <f t="shared" si="18"/>
        <v>0</v>
      </c>
      <c r="G81" s="117"/>
      <c r="H81" s="118">
        <f t="shared" si="18"/>
        <v>0</v>
      </c>
      <c r="I81" s="117"/>
      <c r="J81" s="118">
        <f t="shared" si="19"/>
        <v>0</v>
      </c>
      <c r="K81" s="117"/>
      <c r="L81" s="118">
        <f t="shared" si="20"/>
        <v>0</v>
      </c>
      <c r="M81" s="117"/>
      <c r="N81" s="119">
        <f t="shared" si="21"/>
        <v>0</v>
      </c>
      <c r="P81" s="120" t="str">
        <f t="shared" si="17"/>
        <v>- Language</v>
      </c>
    </row>
    <row r="82" spans="1:16" ht="15">
      <c r="A82" s="141" t="s">
        <v>329</v>
      </c>
      <c r="B82" s="396" t="s">
        <v>280</v>
      </c>
      <c r="C82" s="397"/>
      <c r="D82" s="142">
        <v>0</v>
      </c>
      <c r="E82" s="117"/>
      <c r="F82" s="118">
        <f t="shared" si="18"/>
        <v>0</v>
      </c>
      <c r="G82" s="117"/>
      <c r="H82" s="118">
        <f t="shared" si="18"/>
        <v>0</v>
      </c>
      <c r="I82" s="117"/>
      <c r="J82" s="118">
        <f t="shared" si="19"/>
        <v>0</v>
      </c>
      <c r="K82" s="117"/>
      <c r="L82" s="118">
        <f t="shared" si="20"/>
        <v>0</v>
      </c>
      <c r="M82" s="117"/>
      <c r="N82" s="119">
        <f t="shared" si="21"/>
        <v>0</v>
      </c>
      <c r="P82" s="120" t="str">
        <f t="shared" si="17"/>
        <v>- General professional experience</v>
      </c>
    </row>
    <row r="83" spans="1:16" ht="11.25">
      <c r="A83" s="141" t="s">
        <v>330</v>
      </c>
      <c r="B83" s="396" t="s">
        <v>282</v>
      </c>
      <c r="C83" s="397"/>
      <c r="D83" s="116">
        <v>0</v>
      </c>
      <c r="E83" s="117"/>
      <c r="F83" s="118">
        <f t="shared" si="18"/>
        <v>0</v>
      </c>
      <c r="G83" s="117"/>
      <c r="H83" s="118">
        <f t="shared" si="18"/>
        <v>0</v>
      </c>
      <c r="I83" s="117"/>
      <c r="J83" s="118">
        <f t="shared" si="19"/>
        <v>0</v>
      </c>
      <c r="K83" s="117"/>
      <c r="L83" s="118">
        <f t="shared" si="20"/>
        <v>0</v>
      </c>
      <c r="M83" s="117"/>
      <c r="N83" s="119">
        <f t="shared" si="21"/>
        <v>0</v>
      </c>
      <c r="P83" s="120" t="str">
        <f t="shared" si="17"/>
        <v>- Specific professional experience</v>
      </c>
    </row>
    <row r="84" spans="1:16" ht="11.25" customHeight="1">
      <c r="A84" s="141" t="s">
        <v>331</v>
      </c>
      <c r="B84" s="398" t="s">
        <v>284</v>
      </c>
      <c r="C84" s="399"/>
      <c r="D84" s="116">
        <v>0</v>
      </c>
      <c r="E84" s="117"/>
      <c r="F84" s="118">
        <f t="shared" si="18"/>
        <v>0</v>
      </c>
      <c r="G84" s="117"/>
      <c r="H84" s="118">
        <f t="shared" si="18"/>
        <v>0</v>
      </c>
      <c r="I84" s="117"/>
      <c r="J84" s="118">
        <f t="shared" si="19"/>
        <v>0</v>
      </c>
      <c r="K84" s="117"/>
      <c r="L84" s="118">
        <f t="shared" si="20"/>
        <v>0</v>
      </c>
      <c r="M84" s="117"/>
      <c r="N84" s="119">
        <f t="shared" si="21"/>
        <v>0</v>
      </c>
      <c r="P84" s="120" t="str">
        <f t="shared" si="17"/>
        <v>- Leadership/management experience</v>
      </c>
    </row>
    <row r="85" spans="1:16" ht="11.25">
      <c r="A85" s="141" t="s">
        <v>332</v>
      </c>
      <c r="B85" s="396" t="s">
        <v>286</v>
      </c>
      <c r="C85" s="397"/>
      <c r="D85" s="116">
        <v>0</v>
      </c>
      <c r="E85" s="117"/>
      <c r="F85" s="118">
        <f t="shared" si="18"/>
        <v>0</v>
      </c>
      <c r="G85" s="117"/>
      <c r="H85" s="118">
        <f t="shared" si="18"/>
        <v>0</v>
      </c>
      <c r="I85" s="117"/>
      <c r="J85" s="118">
        <f t="shared" si="19"/>
        <v>0</v>
      </c>
      <c r="K85" s="117"/>
      <c r="L85" s="118">
        <f t="shared" si="20"/>
        <v>0</v>
      </c>
      <c r="M85" s="117"/>
      <c r="N85" s="119">
        <f t="shared" si="21"/>
        <v>0</v>
      </c>
      <c r="P85" s="120" t="str">
        <f t="shared" si="17"/>
        <v>- Regional experience</v>
      </c>
    </row>
    <row r="86" spans="1:16" ht="11.25">
      <c r="A86" s="141" t="s">
        <v>333</v>
      </c>
      <c r="B86" s="398" t="s">
        <v>288</v>
      </c>
      <c r="C86" s="399"/>
      <c r="D86" s="116">
        <v>0</v>
      </c>
      <c r="E86" s="117"/>
      <c r="F86" s="118">
        <f t="shared" si="18"/>
        <v>0</v>
      </c>
      <c r="G86" s="117"/>
      <c r="H86" s="118">
        <f t="shared" si="18"/>
        <v>0</v>
      </c>
      <c r="I86" s="117"/>
      <c r="J86" s="118">
        <f t="shared" si="19"/>
        <v>0</v>
      </c>
      <c r="K86" s="117"/>
      <c r="L86" s="118">
        <f t="shared" si="20"/>
        <v>0</v>
      </c>
      <c r="M86" s="117"/>
      <c r="N86" s="119">
        <f t="shared" si="21"/>
        <v>0</v>
      </c>
      <c r="P86" s="120" t="str">
        <f t="shared" si="17"/>
        <v>- Development cooperation experience</v>
      </c>
    </row>
    <row r="87" spans="1:16" ht="15">
      <c r="A87" s="141" t="s">
        <v>334</v>
      </c>
      <c r="B87" s="400" t="s">
        <v>290</v>
      </c>
      <c r="C87" s="401"/>
      <c r="D87" s="142">
        <v>0</v>
      </c>
      <c r="E87" s="117"/>
      <c r="F87" s="124">
        <f>$D87*E87*100</f>
        <v>0</v>
      </c>
      <c r="G87" s="117"/>
      <c r="H87" s="124">
        <f>$D87*G87*100</f>
        <v>0</v>
      </c>
      <c r="I87" s="117"/>
      <c r="J87" s="124">
        <f>$D87*I87*100</f>
        <v>0</v>
      </c>
      <c r="K87" s="117"/>
      <c r="L87" s="124">
        <f>$D87*K87*100</f>
        <v>0</v>
      </c>
      <c r="M87" s="117"/>
      <c r="N87" s="125">
        <f>$D87*M87*100</f>
        <v>0</v>
      </c>
      <c r="P87" s="120" t="str">
        <f t="shared" si="17"/>
        <v>- Other</v>
      </c>
    </row>
    <row r="88" spans="1:16" ht="11.25" customHeight="1" outlineLevel="1">
      <c r="A88" s="388" t="s">
        <v>335</v>
      </c>
      <c r="B88" s="388"/>
      <c r="C88" s="389"/>
      <c r="D88" s="126">
        <f>SUM(D80:D87)</f>
        <v>0</v>
      </c>
      <c r="E88" s="127"/>
      <c r="F88" s="128">
        <f>SUM(F80:F87)</f>
        <v>0</v>
      </c>
      <c r="G88" s="127"/>
      <c r="H88" s="128">
        <f>SUM(H80:H87)</f>
        <v>0</v>
      </c>
      <c r="I88" s="127"/>
      <c r="J88" s="128">
        <f>SUM(J80:J87)</f>
        <v>0</v>
      </c>
      <c r="K88" s="127"/>
      <c r="L88" s="128">
        <f>SUM(L80:L87)</f>
        <v>0</v>
      </c>
      <c r="M88" s="127"/>
      <c r="N88" s="129">
        <f>SUM(N80:N87)</f>
        <v>0</v>
      </c>
      <c r="P88" s="108" t="str">
        <f t="shared" si="17"/>
        <v>Interim total 2.5</v>
      </c>
    </row>
    <row r="89" spans="1:16" ht="11.25" customHeight="1">
      <c r="A89" s="109" t="s">
        <v>336</v>
      </c>
      <c r="B89" s="404" t="s">
        <v>337</v>
      </c>
      <c r="C89" s="405"/>
      <c r="D89" s="139"/>
      <c r="E89" s="140"/>
      <c r="F89" s="130"/>
      <c r="G89" s="140"/>
      <c r="H89" s="130"/>
      <c r="I89" s="140"/>
      <c r="J89" s="130"/>
      <c r="K89" s="140"/>
      <c r="L89" s="130"/>
      <c r="M89" s="140"/>
      <c r="N89" s="131"/>
      <c r="P89" s="108" t="str">
        <f t="shared" si="17"/>
        <v>Short-term expert pool 1 (in accordance with ToR provisions/criteria)</v>
      </c>
    </row>
    <row r="90" spans="1:16" ht="11.25">
      <c r="A90" s="141" t="s">
        <v>338</v>
      </c>
      <c r="B90" s="398" t="s">
        <v>276</v>
      </c>
      <c r="C90" s="399"/>
      <c r="D90" s="116">
        <v>0</v>
      </c>
      <c r="E90" s="117"/>
      <c r="F90" s="118">
        <f t="shared" ref="F90:H95" si="22">$D90*E90*100</f>
        <v>0</v>
      </c>
      <c r="G90" s="117"/>
      <c r="H90" s="118">
        <f t="shared" si="22"/>
        <v>0</v>
      </c>
      <c r="I90" s="117"/>
      <c r="J90" s="118">
        <f t="shared" ref="J90:J95" si="23">$D90*I90*100</f>
        <v>0</v>
      </c>
      <c r="K90" s="117"/>
      <c r="L90" s="118">
        <f t="shared" ref="L90:L95" si="24">$D90*K90*100</f>
        <v>0</v>
      </c>
      <c r="M90" s="117"/>
      <c r="N90" s="119">
        <f t="shared" ref="N90:N95" si="25">$D90*M90*100</f>
        <v>0</v>
      </c>
      <c r="P90" s="120" t="str">
        <f t="shared" si="17"/>
        <v>- Qualifications</v>
      </c>
    </row>
    <row r="91" spans="1:16" ht="11.25">
      <c r="A91" s="141" t="s">
        <v>339</v>
      </c>
      <c r="B91" s="398" t="s">
        <v>278</v>
      </c>
      <c r="C91" s="399"/>
      <c r="D91" s="116">
        <v>0</v>
      </c>
      <c r="E91" s="117"/>
      <c r="F91" s="118">
        <f t="shared" si="22"/>
        <v>0</v>
      </c>
      <c r="G91" s="117"/>
      <c r="H91" s="118">
        <f t="shared" si="22"/>
        <v>0</v>
      </c>
      <c r="I91" s="117"/>
      <c r="J91" s="118">
        <f t="shared" si="23"/>
        <v>0</v>
      </c>
      <c r="K91" s="117"/>
      <c r="L91" s="118">
        <f t="shared" si="24"/>
        <v>0</v>
      </c>
      <c r="M91" s="117"/>
      <c r="N91" s="119">
        <f t="shared" si="25"/>
        <v>0</v>
      </c>
      <c r="P91" s="120" t="str">
        <f t="shared" si="17"/>
        <v>- Language</v>
      </c>
    </row>
    <row r="92" spans="1:16" ht="11.25">
      <c r="A92" s="141" t="s">
        <v>340</v>
      </c>
      <c r="B92" s="396" t="s">
        <v>280</v>
      </c>
      <c r="C92" s="397"/>
      <c r="D92" s="116">
        <v>0</v>
      </c>
      <c r="E92" s="117"/>
      <c r="F92" s="118">
        <f t="shared" si="22"/>
        <v>0</v>
      </c>
      <c r="G92" s="117"/>
      <c r="H92" s="118">
        <f t="shared" si="22"/>
        <v>0</v>
      </c>
      <c r="I92" s="117"/>
      <c r="J92" s="118">
        <f t="shared" si="23"/>
        <v>0</v>
      </c>
      <c r="K92" s="117"/>
      <c r="L92" s="118">
        <f t="shared" si="24"/>
        <v>0</v>
      </c>
      <c r="M92" s="117"/>
      <c r="N92" s="119">
        <f t="shared" si="25"/>
        <v>0</v>
      </c>
      <c r="P92" s="120" t="str">
        <f t="shared" si="17"/>
        <v>- General professional experience</v>
      </c>
    </row>
    <row r="93" spans="1:16" ht="11.25">
      <c r="A93" s="141" t="s">
        <v>341</v>
      </c>
      <c r="B93" s="396" t="s">
        <v>282</v>
      </c>
      <c r="C93" s="397"/>
      <c r="D93" s="116">
        <v>0</v>
      </c>
      <c r="E93" s="117"/>
      <c r="F93" s="118">
        <f t="shared" si="22"/>
        <v>0</v>
      </c>
      <c r="G93" s="117"/>
      <c r="H93" s="118">
        <f t="shared" si="22"/>
        <v>0</v>
      </c>
      <c r="I93" s="117"/>
      <c r="J93" s="118">
        <f t="shared" si="23"/>
        <v>0</v>
      </c>
      <c r="K93" s="117"/>
      <c r="L93" s="118">
        <f t="shared" si="24"/>
        <v>0</v>
      </c>
      <c r="M93" s="117"/>
      <c r="N93" s="119">
        <f t="shared" si="25"/>
        <v>0</v>
      </c>
      <c r="P93" s="120" t="str">
        <f t="shared" si="17"/>
        <v>- Specific professional experience</v>
      </c>
    </row>
    <row r="94" spans="1:16" ht="11.25">
      <c r="A94" s="141" t="s">
        <v>342</v>
      </c>
      <c r="B94" s="396" t="s">
        <v>286</v>
      </c>
      <c r="C94" s="397"/>
      <c r="D94" s="116">
        <v>0</v>
      </c>
      <c r="E94" s="117"/>
      <c r="F94" s="118">
        <f t="shared" si="22"/>
        <v>0</v>
      </c>
      <c r="G94" s="117"/>
      <c r="H94" s="118">
        <f t="shared" si="22"/>
        <v>0</v>
      </c>
      <c r="I94" s="117"/>
      <c r="J94" s="118">
        <f t="shared" si="23"/>
        <v>0</v>
      </c>
      <c r="K94" s="117"/>
      <c r="L94" s="118">
        <f t="shared" si="24"/>
        <v>0</v>
      </c>
      <c r="M94" s="117"/>
      <c r="N94" s="119">
        <f t="shared" si="25"/>
        <v>0</v>
      </c>
      <c r="P94" s="120" t="str">
        <f t="shared" si="17"/>
        <v>- Regional experience</v>
      </c>
    </row>
    <row r="95" spans="1:16" ht="11.25">
      <c r="A95" s="141" t="s">
        <v>343</v>
      </c>
      <c r="B95" s="396" t="s">
        <v>288</v>
      </c>
      <c r="C95" s="397"/>
      <c r="D95" s="116">
        <v>0</v>
      </c>
      <c r="E95" s="117"/>
      <c r="F95" s="118">
        <f t="shared" si="22"/>
        <v>0</v>
      </c>
      <c r="G95" s="117"/>
      <c r="H95" s="118">
        <f t="shared" si="22"/>
        <v>0</v>
      </c>
      <c r="I95" s="117"/>
      <c r="J95" s="118">
        <f t="shared" si="23"/>
        <v>0</v>
      </c>
      <c r="K95" s="117"/>
      <c r="L95" s="118">
        <f t="shared" si="24"/>
        <v>0</v>
      </c>
      <c r="M95" s="117"/>
      <c r="N95" s="119">
        <f t="shared" si="25"/>
        <v>0</v>
      </c>
      <c r="P95" s="120" t="str">
        <f t="shared" si="17"/>
        <v>- Development cooperation experience</v>
      </c>
    </row>
    <row r="96" spans="1:16" ht="11.25">
      <c r="A96" s="141" t="s">
        <v>344</v>
      </c>
      <c r="B96" s="400" t="s">
        <v>290</v>
      </c>
      <c r="C96" s="401"/>
      <c r="D96" s="116">
        <v>0</v>
      </c>
      <c r="E96" s="117"/>
      <c r="F96" s="124">
        <f>$D96*E96*100</f>
        <v>0</v>
      </c>
      <c r="G96" s="117"/>
      <c r="H96" s="124">
        <f>$D96*G96*100</f>
        <v>0</v>
      </c>
      <c r="I96" s="117"/>
      <c r="J96" s="124">
        <f>$D96*I96*100</f>
        <v>0</v>
      </c>
      <c r="K96" s="117"/>
      <c r="L96" s="124">
        <f>$D96*K96*100</f>
        <v>0</v>
      </c>
      <c r="M96" s="117"/>
      <c r="N96" s="125">
        <f>$D96*M96*100</f>
        <v>0</v>
      </c>
      <c r="P96" s="120" t="str">
        <f t="shared" si="17"/>
        <v>- Other</v>
      </c>
    </row>
    <row r="97" spans="1:16" ht="11.25" customHeight="1" outlineLevel="1">
      <c r="A97" s="388" t="s">
        <v>345</v>
      </c>
      <c r="B97" s="388"/>
      <c r="C97" s="389"/>
      <c r="D97" s="126">
        <f>SUM(D90:D96)</f>
        <v>0</v>
      </c>
      <c r="E97" s="127"/>
      <c r="F97" s="128">
        <f>SUM(F90:F96)</f>
        <v>0</v>
      </c>
      <c r="G97" s="127"/>
      <c r="H97" s="128">
        <f>SUM(H90:H96)</f>
        <v>0</v>
      </c>
      <c r="I97" s="127"/>
      <c r="J97" s="128">
        <f>SUM(J90:J96)</f>
        <v>0</v>
      </c>
      <c r="K97" s="127"/>
      <c r="L97" s="128">
        <f>SUM(L90:L96)</f>
        <v>0</v>
      </c>
      <c r="M97" s="127"/>
      <c r="N97" s="129">
        <f>SUM(N90:N96)</f>
        <v>0</v>
      </c>
      <c r="P97" s="108" t="str">
        <f t="shared" si="17"/>
        <v>Interim total 2.6</v>
      </c>
    </row>
    <row r="98" spans="1:16" ht="11.25" customHeight="1">
      <c r="A98" s="109" t="s">
        <v>346</v>
      </c>
      <c r="B98" s="404" t="s">
        <v>347</v>
      </c>
      <c r="C98" s="405"/>
      <c r="D98" s="139"/>
      <c r="E98" s="140"/>
      <c r="F98" s="130"/>
      <c r="G98" s="140"/>
      <c r="H98" s="130"/>
      <c r="I98" s="140"/>
      <c r="J98" s="130"/>
      <c r="K98" s="140"/>
      <c r="L98" s="130"/>
      <c r="M98" s="140"/>
      <c r="N98" s="131"/>
      <c r="P98" s="108" t="str">
        <f t="shared" si="17"/>
        <v>Short-term expert pool 2 (in accordance with ToR provisions/criteria)</v>
      </c>
    </row>
    <row r="99" spans="1:16" ht="11.25">
      <c r="A99" s="141" t="s">
        <v>348</v>
      </c>
      <c r="B99" s="398" t="s">
        <v>276</v>
      </c>
      <c r="C99" s="399"/>
      <c r="D99" s="116">
        <v>0</v>
      </c>
      <c r="E99" s="117"/>
      <c r="F99" s="118">
        <f t="shared" ref="F99:H104" si="26">$D99*E99*100</f>
        <v>0</v>
      </c>
      <c r="G99" s="117"/>
      <c r="H99" s="118">
        <f t="shared" si="26"/>
        <v>0</v>
      </c>
      <c r="I99" s="117"/>
      <c r="J99" s="118">
        <f t="shared" ref="J99:J104" si="27">$D99*I99*100</f>
        <v>0</v>
      </c>
      <c r="K99" s="117"/>
      <c r="L99" s="118">
        <f t="shared" ref="L99:L104" si="28">$D99*K99*100</f>
        <v>0</v>
      </c>
      <c r="M99" s="117"/>
      <c r="N99" s="119">
        <f t="shared" ref="N99:N104" si="29">$D99*M99*100</f>
        <v>0</v>
      </c>
      <c r="P99" s="120" t="str">
        <f t="shared" si="17"/>
        <v>- Qualifications</v>
      </c>
    </row>
    <row r="100" spans="1:16" ht="11.25">
      <c r="A100" s="141" t="s">
        <v>349</v>
      </c>
      <c r="B100" s="398" t="s">
        <v>278</v>
      </c>
      <c r="C100" s="399"/>
      <c r="D100" s="116">
        <v>0</v>
      </c>
      <c r="E100" s="117"/>
      <c r="F100" s="118">
        <f t="shared" si="26"/>
        <v>0</v>
      </c>
      <c r="G100" s="117"/>
      <c r="H100" s="118">
        <f t="shared" si="26"/>
        <v>0</v>
      </c>
      <c r="I100" s="117"/>
      <c r="J100" s="118">
        <f t="shared" si="27"/>
        <v>0</v>
      </c>
      <c r="K100" s="117"/>
      <c r="L100" s="118">
        <f t="shared" si="28"/>
        <v>0</v>
      </c>
      <c r="M100" s="117"/>
      <c r="N100" s="119">
        <f t="shared" si="29"/>
        <v>0</v>
      </c>
      <c r="P100" s="120" t="str">
        <f t="shared" si="17"/>
        <v>- Language</v>
      </c>
    </row>
    <row r="101" spans="1:16" ht="11.25">
      <c r="A101" s="115" t="s">
        <v>350</v>
      </c>
      <c r="B101" s="396" t="s">
        <v>280</v>
      </c>
      <c r="C101" s="397"/>
      <c r="D101" s="116">
        <v>0</v>
      </c>
      <c r="E101" s="117"/>
      <c r="F101" s="118">
        <f t="shared" si="26"/>
        <v>0</v>
      </c>
      <c r="G101" s="117"/>
      <c r="H101" s="118">
        <f t="shared" si="26"/>
        <v>0</v>
      </c>
      <c r="I101" s="117"/>
      <c r="J101" s="118">
        <f t="shared" si="27"/>
        <v>0</v>
      </c>
      <c r="K101" s="117"/>
      <c r="L101" s="118">
        <f t="shared" si="28"/>
        <v>0</v>
      </c>
      <c r="M101" s="117"/>
      <c r="N101" s="119">
        <f t="shared" si="29"/>
        <v>0</v>
      </c>
      <c r="P101" s="120" t="str">
        <f t="shared" si="17"/>
        <v>- General professional experience</v>
      </c>
    </row>
    <row r="102" spans="1:16" ht="11.25">
      <c r="A102" s="141" t="s">
        <v>351</v>
      </c>
      <c r="B102" s="396" t="s">
        <v>282</v>
      </c>
      <c r="C102" s="397"/>
      <c r="D102" s="116">
        <v>0</v>
      </c>
      <c r="E102" s="117"/>
      <c r="F102" s="118">
        <f t="shared" si="26"/>
        <v>0</v>
      </c>
      <c r="G102" s="117"/>
      <c r="H102" s="118">
        <f t="shared" si="26"/>
        <v>0</v>
      </c>
      <c r="I102" s="117"/>
      <c r="J102" s="118">
        <f t="shared" si="27"/>
        <v>0</v>
      </c>
      <c r="K102" s="117"/>
      <c r="L102" s="118">
        <f t="shared" si="28"/>
        <v>0</v>
      </c>
      <c r="M102" s="117"/>
      <c r="N102" s="119">
        <f t="shared" si="29"/>
        <v>0</v>
      </c>
      <c r="P102" s="120" t="str">
        <f t="shared" si="17"/>
        <v>- Specific professional experience</v>
      </c>
    </row>
    <row r="103" spans="1:16" ht="11.25">
      <c r="A103" s="141" t="s">
        <v>352</v>
      </c>
      <c r="B103" s="396" t="s">
        <v>286</v>
      </c>
      <c r="C103" s="397"/>
      <c r="D103" s="116">
        <v>0</v>
      </c>
      <c r="E103" s="117"/>
      <c r="F103" s="118">
        <f t="shared" si="26"/>
        <v>0</v>
      </c>
      <c r="G103" s="117"/>
      <c r="H103" s="118">
        <f t="shared" si="26"/>
        <v>0</v>
      </c>
      <c r="I103" s="117"/>
      <c r="J103" s="118">
        <f t="shared" si="27"/>
        <v>0</v>
      </c>
      <c r="K103" s="117"/>
      <c r="L103" s="118">
        <f t="shared" si="28"/>
        <v>0</v>
      </c>
      <c r="M103" s="117"/>
      <c r="N103" s="119">
        <f t="shared" si="29"/>
        <v>0</v>
      </c>
      <c r="P103" s="120" t="str">
        <f t="shared" si="17"/>
        <v>- Regional experience</v>
      </c>
    </row>
    <row r="104" spans="1:16" ht="11.25">
      <c r="A104" s="141" t="s">
        <v>353</v>
      </c>
      <c r="B104" s="396" t="s">
        <v>288</v>
      </c>
      <c r="C104" s="397"/>
      <c r="D104" s="116">
        <v>0</v>
      </c>
      <c r="E104" s="117"/>
      <c r="F104" s="118">
        <f t="shared" si="26"/>
        <v>0</v>
      </c>
      <c r="G104" s="117"/>
      <c r="H104" s="118">
        <f t="shared" si="26"/>
        <v>0</v>
      </c>
      <c r="I104" s="117"/>
      <c r="J104" s="118">
        <f t="shared" si="27"/>
        <v>0</v>
      </c>
      <c r="K104" s="117"/>
      <c r="L104" s="118">
        <f t="shared" si="28"/>
        <v>0</v>
      </c>
      <c r="M104" s="117"/>
      <c r="N104" s="119">
        <f t="shared" si="29"/>
        <v>0</v>
      </c>
      <c r="P104" s="120" t="str">
        <f t="shared" si="17"/>
        <v>- Development cooperation experience</v>
      </c>
    </row>
    <row r="105" spans="1:16" ht="11.25">
      <c r="A105" s="141" t="s">
        <v>354</v>
      </c>
      <c r="B105" s="400" t="s">
        <v>290</v>
      </c>
      <c r="C105" s="401"/>
      <c r="D105" s="116">
        <v>0</v>
      </c>
      <c r="E105" s="117"/>
      <c r="F105" s="124">
        <f>$D105*E105*100</f>
        <v>0</v>
      </c>
      <c r="G105" s="117"/>
      <c r="H105" s="124">
        <f>$D105*G105*100</f>
        <v>0</v>
      </c>
      <c r="I105" s="117"/>
      <c r="J105" s="124">
        <f>$D105*I105*100</f>
        <v>0</v>
      </c>
      <c r="K105" s="117"/>
      <c r="L105" s="124">
        <f>$D105*K105*100</f>
        <v>0</v>
      </c>
      <c r="M105" s="117"/>
      <c r="N105" s="125">
        <f>$D105*M105*100</f>
        <v>0</v>
      </c>
      <c r="P105" s="120" t="str">
        <f t="shared" si="17"/>
        <v>- Other</v>
      </c>
    </row>
    <row r="106" spans="1:16" ht="11.25" customHeight="1" outlineLevel="1">
      <c r="A106" s="388" t="s">
        <v>355</v>
      </c>
      <c r="B106" s="388"/>
      <c r="C106" s="389"/>
      <c r="D106" s="126">
        <f>SUM(D99:D105)</f>
        <v>0</v>
      </c>
      <c r="E106" s="127"/>
      <c r="F106" s="128">
        <f>SUM(F99:F105)</f>
        <v>0</v>
      </c>
      <c r="G106" s="127"/>
      <c r="H106" s="128">
        <f>SUM(H99:H105)</f>
        <v>0</v>
      </c>
      <c r="I106" s="127"/>
      <c r="J106" s="128">
        <f>SUM(J99:J105)</f>
        <v>0</v>
      </c>
      <c r="K106" s="127"/>
      <c r="L106" s="128">
        <f>SUM(L99:L105)</f>
        <v>0</v>
      </c>
      <c r="M106" s="127"/>
      <c r="N106" s="129">
        <f>SUM(N99:N105)</f>
        <v>0</v>
      </c>
      <c r="P106" s="108" t="str">
        <f t="shared" si="17"/>
        <v>Interim total 2.7</v>
      </c>
    </row>
    <row r="107" spans="1:16" ht="22.5" customHeight="1">
      <c r="A107" s="109" t="s">
        <v>356</v>
      </c>
      <c r="B107" s="404" t="s">
        <v>357</v>
      </c>
      <c r="C107" s="405"/>
      <c r="D107" s="139"/>
      <c r="E107" s="140"/>
      <c r="F107" s="130"/>
      <c r="G107" s="140"/>
      <c r="H107" s="130"/>
      <c r="I107" s="140"/>
      <c r="J107" s="130"/>
      <c r="K107" s="140"/>
      <c r="L107" s="130"/>
      <c r="M107" s="140"/>
      <c r="N107" s="131"/>
      <c r="P107" s="108" t="str">
        <f t="shared" si="17"/>
        <v>Assessment of proposed personnel for non-specified positions (provided permissible under ToRs)</v>
      </c>
    </row>
    <row r="108" spans="1:16" ht="33.75" customHeight="1">
      <c r="A108" s="115" t="s">
        <v>358</v>
      </c>
      <c r="B108" s="380" t="s">
        <v>359</v>
      </c>
      <c r="C108" s="381"/>
      <c r="D108" s="116">
        <v>0</v>
      </c>
      <c r="E108" s="117"/>
      <c r="F108" s="118">
        <f t="shared" ref="F108:H109" si="30">$D108*E108*100</f>
        <v>0</v>
      </c>
      <c r="G108" s="117"/>
      <c r="H108" s="118">
        <f t="shared" si="30"/>
        <v>0</v>
      </c>
      <c r="I108" s="117"/>
      <c r="J108" s="118">
        <f t="shared" ref="J108:J109" si="31">$D108*I108*100</f>
        <v>0</v>
      </c>
      <c r="K108" s="117"/>
      <c r="L108" s="118">
        <f t="shared" ref="L108:L109" si="32">$D108*K108*100</f>
        <v>0</v>
      </c>
      <c r="M108" s="117"/>
      <c r="N108" s="119">
        <f t="shared" ref="N108:N109" si="33">$D108*M108*100</f>
        <v>0</v>
      </c>
      <c r="P108" s="120" t="str">
        <f t="shared" si="17"/>
        <v>Composition and sufficient assignment duration of the team in order to perform the tasks specified in the schedule and personnel assignment plan</v>
      </c>
    </row>
    <row r="109" spans="1:16" ht="33.75" customHeight="1">
      <c r="A109" s="141" t="s">
        <v>360</v>
      </c>
      <c r="B109" s="411" t="s">
        <v>361</v>
      </c>
      <c r="C109" s="412"/>
      <c r="D109" s="116">
        <v>0</v>
      </c>
      <c r="E109" s="117"/>
      <c r="F109" s="118">
        <f t="shared" si="30"/>
        <v>0</v>
      </c>
      <c r="G109" s="117"/>
      <c r="H109" s="118">
        <f t="shared" si="30"/>
        <v>0</v>
      </c>
      <c r="I109" s="117"/>
      <c r="J109" s="118">
        <f t="shared" si="31"/>
        <v>0</v>
      </c>
      <c r="K109" s="117"/>
      <c r="L109" s="118">
        <f t="shared" si="32"/>
        <v>0</v>
      </c>
      <c r="M109" s="117"/>
      <c r="N109" s="119">
        <f t="shared" si="33"/>
        <v>0</v>
      </c>
      <c r="P109" s="120" t="str">
        <f t="shared" si="17"/>
        <v>Qualifications and sufficient assignment duration of the team (professional experience and other specific experience) in order to process theme 1</v>
      </c>
    </row>
    <row r="110" spans="1:16" ht="33.75" customHeight="1">
      <c r="A110" s="115" t="s">
        <v>362</v>
      </c>
      <c r="B110" s="413" t="s">
        <v>363</v>
      </c>
      <c r="C110" s="414"/>
      <c r="D110" s="116">
        <v>0</v>
      </c>
      <c r="E110" s="117"/>
      <c r="F110" s="124">
        <f>$D110*E110*100</f>
        <v>0</v>
      </c>
      <c r="G110" s="117"/>
      <c r="H110" s="124">
        <f>$D110*G110*100</f>
        <v>0</v>
      </c>
      <c r="I110" s="117"/>
      <c r="J110" s="124">
        <f>$D110*I110*100</f>
        <v>0</v>
      </c>
      <c r="K110" s="117"/>
      <c r="L110" s="124">
        <f>$D110*K110*100</f>
        <v>0</v>
      </c>
      <c r="M110" s="117"/>
      <c r="N110" s="125">
        <f>$D110*M110*100</f>
        <v>0</v>
      </c>
      <c r="P110" s="120" t="str">
        <f t="shared" si="17"/>
        <v>Qualifications and sufficient assignment duration of the team (professional experience and other specific experience) in order to process theme 2</v>
      </c>
    </row>
    <row r="111" spans="1:16" ht="11.25" customHeight="1" outlineLevel="1">
      <c r="A111" s="388" t="s">
        <v>364</v>
      </c>
      <c r="B111" s="388"/>
      <c r="C111" s="389"/>
      <c r="D111" s="126">
        <f>SUM(D108:D110)</f>
        <v>0</v>
      </c>
      <c r="E111" s="127"/>
      <c r="F111" s="128">
        <f>SUM(F108:F110)</f>
        <v>0</v>
      </c>
      <c r="G111" s="127"/>
      <c r="H111" s="128">
        <f>SUM(H108:H110)</f>
        <v>0</v>
      </c>
      <c r="I111" s="127"/>
      <c r="J111" s="128">
        <f>SUM(J108:J110)</f>
        <v>0</v>
      </c>
      <c r="K111" s="127"/>
      <c r="L111" s="128">
        <f>SUM(L108:L110)</f>
        <v>0</v>
      </c>
      <c r="M111" s="127"/>
      <c r="N111" s="129">
        <f>SUM(N108:N110)</f>
        <v>0</v>
      </c>
      <c r="P111" s="108" t="str">
        <f t="shared" si="17"/>
        <v>Interim total 2.8</v>
      </c>
    </row>
    <row r="112" spans="1:16" ht="11.25" customHeight="1">
      <c r="A112" s="402" t="s">
        <v>365</v>
      </c>
      <c r="B112" s="402"/>
      <c r="C112" s="403"/>
      <c r="D112" s="135">
        <f>SUM(D48,D58,D68,D78,D88,D97,D106,D111)</f>
        <v>0.99999999999999989</v>
      </c>
      <c r="E112" s="136"/>
      <c r="F112" s="137">
        <f>SUM(F48,F58,F68,F78,F88,F97,F106,F111)</f>
        <v>0</v>
      </c>
      <c r="G112" s="136"/>
      <c r="H112" s="137">
        <f>SUM(H48,H58,H68,H78,H88,H97,H106,H111)</f>
        <v>0</v>
      </c>
      <c r="I112" s="136"/>
      <c r="J112" s="137">
        <f>SUM(J48,J58,J68,J78,J88,J97,J106,J111)</f>
        <v>0</v>
      </c>
      <c r="K112" s="136"/>
      <c r="L112" s="137">
        <f>SUM(L48,L58,L68,L78,L88,L97,L106,L111)</f>
        <v>0</v>
      </c>
      <c r="M112" s="136"/>
      <c r="N112" s="138">
        <f>SUM(N48,N58,N68,N78,N88,N97,N106,N111)</f>
        <v>0</v>
      </c>
      <c r="P112" s="108" t="str">
        <f t="shared" si="17"/>
        <v>Total 2</v>
      </c>
    </row>
    <row r="113" spans="1:16" ht="12.75" customHeight="1">
      <c r="A113" s="406" t="s">
        <v>366</v>
      </c>
      <c r="B113" s="406"/>
      <c r="C113" s="407"/>
      <c r="D113" s="143">
        <f>D37+D112</f>
        <v>0.99999999999999989</v>
      </c>
      <c r="E113" s="144"/>
      <c r="F113" s="145">
        <f>F37+F112</f>
        <v>0</v>
      </c>
      <c r="G113" s="144"/>
      <c r="H113" s="145">
        <f>H37+H112</f>
        <v>0</v>
      </c>
      <c r="I113" s="144"/>
      <c r="J113" s="145">
        <f>J37+J112</f>
        <v>0</v>
      </c>
      <c r="K113" s="144"/>
      <c r="L113" s="145">
        <f>L37+L112</f>
        <v>0</v>
      </c>
      <c r="M113" s="144"/>
      <c r="N113" s="146">
        <f>N37+N112</f>
        <v>0</v>
      </c>
      <c r="P113" s="108" t="str">
        <f t="shared" si="17"/>
        <v>Overall total 1 + 2</v>
      </c>
    </row>
    <row r="114" spans="1:16" ht="12.75" customHeight="1">
      <c r="A114" s="406" t="s">
        <v>367</v>
      </c>
      <c r="B114" s="406"/>
      <c r="C114" s="407"/>
      <c r="D114" s="147"/>
      <c r="E114" s="148"/>
      <c r="F114" s="149">
        <f>F113/1000</f>
        <v>0</v>
      </c>
      <c r="G114" s="148"/>
      <c r="H114" s="149">
        <f>H113/1000</f>
        <v>0</v>
      </c>
      <c r="I114" s="148"/>
      <c r="J114" s="149">
        <f>J113/1000</f>
        <v>0</v>
      </c>
      <c r="K114" s="148"/>
      <c r="L114" s="149">
        <f>L113/1000</f>
        <v>0</v>
      </c>
      <c r="M114" s="148"/>
      <c r="N114" s="150">
        <f>N113/1000</f>
        <v>0</v>
      </c>
      <c r="P114" s="108" t="str">
        <f t="shared" si="17"/>
        <v>Assessment in %</v>
      </c>
    </row>
    <row r="115" spans="1:16" ht="12.75" customHeight="1">
      <c r="A115" s="406" t="s">
        <v>368</v>
      </c>
      <c r="B115" s="406"/>
      <c r="C115" s="407"/>
      <c r="D115" s="151"/>
      <c r="E115" s="152"/>
      <c r="F115" s="153" t="e">
        <f>_xlfn.RANK.EQ(F114,Wertung)</f>
        <v>#REF!</v>
      </c>
      <c r="G115" s="152"/>
      <c r="H115" s="153" t="e">
        <f>_xlfn.RANK.EQ(H114,Wertung)</f>
        <v>#REF!</v>
      </c>
      <c r="I115" s="152"/>
      <c r="J115" s="153" t="e">
        <f>_xlfn.RANK.EQ(J114,Wertung)</f>
        <v>#REF!</v>
      </c>
      <c r="K115" s="152"/>
      <c r="L115" s="153" t="e">
        <f>_xlfn.RANK.EQ(L114,Wertung)</f>
        <v>#REF!</v>
      </c>
      <c r="M115" s="152"/>
      <c r="N115" s="154" t="e">
        <f>_xlfn.RANK.EQ(N114,Wertung)</f>
        <v>#REF!</v>
      </c>
      <c r="P115" s="108" t="str">
        <f t="shared" si="17"/>
        <v>Ranking</v>
      </c>
    </row>
    <row r="116" spans="1:16" ht="11.25">
      <c r="E116" s="84"/>
      <c r="G116" s="84"/>
      <c r="I116" s="84"/>
      <c r="K116" s="84"/>
      <c r="M116" s="84"/>
    </row>
    <row r="117" spans="1:16" ht="22.5" customHeight="1">
      <c r="A117" s="362" t="s">
        <v>369</v>
      </c>
      <c r="B117" s="362"/>
      <c r="C117" s="362"/>
      <c r="D117" s="362"/>
      <c r="E117" s="362"/>
      <c r="F117" s="362"/>
      <c r="G117" s="362"/>
      <c r="H117" s="362"/>
      <c r="I117" s="362"/>
      <c r="J117" s="362"/>
      <c r="K117" s="362"/>
      <c r="L117" s="362"/>
      <c r="M117" s="362"/>
      <c r="N117" s="362"/>
    </row>
    <row r="118" spans="1:16" ht="37.700000000000003" customHeight="1">
      <c r="A118" s="408"/>
      <c r="B118" s="408"/>
      <c r="C118" s="408"/>
      <c r="E118" s="84"/>
      <c r="G118" s="84"/>
      <c r="I118" s="409"/>
      <c r="J118" s="409"/>
      <c r="K118" s="409"/>
      <c r="L118" s="409"/>
      <c r="M118" s="409"/>
      <c r="N118" s="409"/>
    </row>
    <row r="119" spans="1:16" ht="12" customHeight="1">
      <c r="B119" s="156"/>
      <c r="E119" s="84"/>
      <c r="G119" s="84"/>
      <c r="I119" s="410" t="s">
        <v>370</v>
      </c>
      <c r="J119" s="410"/>
      <c r="K119" s="410"/>
      <c r="L119" s="410"/>
      <c r="M119" s="410"/>
      <c r="N119" s="410"/>
    </row>
  </sheetData>
  <sheetProtection algorithmName="SHA-512" hashValue="ZsxF5VzLXv2e+4CtIU0G3vcr6PH0IvIhiPaGh3TGchvV2JmedVFVuvuw8DskZDv5rkTTKg4GngYlsS5RLhw/8g==" saltValue="37e6VxsDVacDMk0poHb9rQ==" spinCount="100000" sheet="1" selectLockedCells="1"/>
  <mergeCells count="135">
    <mergeCell ref="A115:C115"/>
    <mergeCell ref="A117:N117"/>
    <mergeCell ref="A118:C118"/>
    <mergeCell ref="I118:N118"/>
    <mergeCell ref="I119:N119"/>
    <mergeCell ref="B109:C109"/>
    <mergeCell ref="B110:C110"/>
    <mergeCell ref="A111:C111"/>
    <mergeCell ref="A112:C112"/>
    <mergeCell ref="A113:C113"/>
    <mergeCell ref="A114:C114"/>
    <mergeCell ref="B103:C103"/>
    <mergeCell ref="B104:C104"/>
    <mergeCell ref="B105:C105"/>
    <mergeCell ref="A106:C106"/>
    <mergeCell ref="B107:C107"/>
    <mergeCell ref="B108:C108"/>
    <mergeCell ref="A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39B3F311-5E43-4B17-BFF8-FA99E552764C}">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2578125" defaultRowHeight="15"/>
  <cols>
    <col min="1" max="1" width="8.42578125" style="3" customWidth="1"/>
    <col min="2" max="2" width="77" style="3" customWidth="1"/>
    <col min="3" max="3" width="46.5703125" style="3" customWidth="1"/>
    <col min="4" max="16384" width="11.42578125" style="3"/>
  </cols>
  <sheetData>
    <row r="1" spans="1:6" ht="15.75">
      <c r="A1" s="2" t="s">
        <v>159</v>
      </c>
      <c r="B1" s="8"/>
      <c r="C1" s="8"/>
      <c r="D1" s="8"/>
      <c r="E1" s="8"/>
      <c r="F1" s="8"/>
    </row>
    <row r="2" spans="1:6">
      <c r="A2" s="4" t="s">
        <v>160</v>
      </c>
      <c r="B2" s="8"/>
      <c r="C2" s="8"/>
      <c r="D2" s="8"/>
      <c r="E2" s="8"/>
      <c r="F2" s="8"/>
    </row>
    <row r="3" spans="1:6" ht="26.25">
      <c r="A3" s="8"/>
      <c r="B3" s="5" t="s">
        <v>161</v>
      </c>
      <c r="C3" s="8"/>
      <c r="D3" s="8"/>
      <c r="E3" s="8"/>
      <c r="F3" s="8"/>
    </row>
    <row r="4" spans="1:6">
      <c r="A4" s="4" t="s">
        <v>162</v>
      </c>
      <c r="B4" s="8"/>
      <c r="C4" s="8"/>
      <c r="D4" s="8"/>
      <c r="E4" s="8"/>
      <c r="F4" s="8"/>
    </row>
    <row r="5" spans="1:6" ht="39">
      <c r="A5" s="8"/>
      <c r="B5" s="5" t="s">
        <v>163</v>
      </c>
      <c r="C5" s="8"/>
      <c r="D5" s="8"/>
      <c r="E5" s="8"/>
      <c r="F5" s="8"/>
    </row>
    <row r="6" spans="1:6">
      <c r="A6" s="4" t="s">
        <v>164</v>
      </c>
      <c r="B6" s="5"/>
      <c r="C6" s="8"/>
      <c r="D6" s="8"/>
      <c r="E6" s="8"/>
      <c r="F6" s="8"/>
    </row>
    <row r="7" spans="1:6" ht="51.75">
      <c r="A7" s="4"/>
      <c r="B7" s="5" t="s">
        <v>165</v>
      </c>
      <c r="C7" s="8"/>
      <c r="D7" s="8"/>
      <c r="E7" s="8"/>
      <c r="F7" s="8"/>
    </row>
    <row r="8" spans="1:6">
      <c r="A8" s="4" t="s">
        <v>166</v>
      </c>
      <c r="B8" s="5"/>
      <c r="C8" s="8"/>
      <c r="D8" s="8"/>
      <c r="E8" s="8"/>
      <c r="F8" s="8"/>
    </row>
    <row r="9" spans="1:6" ht="26.25">
      <c r="A9" s="8"/>
      <c r="B9" s="5" t="s">
        <v>167</v>
      </c>
      <c r="C9" s="8"/>
      <c r="D9" s="8"/>
      <c r="E9" s="8"/>
      <c r="F9" s="8"/>
    </row>
    <row r="10" spans="1:6">
      <c r="A10" s="4" t="s">
        <v>168</v>
      </c>
      <c r="B10" s="8"/>
      <c r="C10" s="8"/>
      <c r="D10" s="8"/>
      <c r="E10" s="8"/>
      <c r="F10" s="8"/>
    </row>
    <row r="11" spans="1:6" ht="25.5">
      <c r="A11" s="8"/>
      <c r="B11" s="7" t="s">
        <v>169</v>
      </c>
      <c r="C11" s="8"/>
      <c r="D11" s="8"/>
      <c r="E11" s="8"/>
      <c r="F11" s="8"/>
    </row>
    <row r="12" spans="1:6">
      <c r="A12" s="4" t="s">
        <v>170</v>
      </c>
      <c r="B12" s="8"/>
      <c r="C12" s="8"/>
      <c r="D12" s="8"/>
      <c r="E12" s="8"/>
      <c r="F12" s="8"/>
    </row>
    <row r="13" spans="1:6" ht="26.25">
      <c r="A13" s="8"/>
      <c r="B13" s="5" t="s">
        <v>171</v>
      </c>
      <c r="C13" s="8"/>
      <c r="D13" s="8"/>
      <c r="E13" s="8"/>
      <c r="F13" s="8"/>
    </row>
    <row r="14" spans="1:6" ht="30.75" customHeight="1">
      <c r="A14" s="415" t="s">
        <v>172</v>
      </c>
      <c r="B14" s="415"/>
      <c r="C14" s="8"/>
      <c r="D14" s="8"/>
      <c r="E14" s="8"/>
      <c r="F14" s="8"/>
    </row>
    <row r="15" spans="1:6" ht="30.75" customHeight="1">
      <c r="A15" s="8"/>
      <c r="B15" s="5" t="s">
        <v>173</v>
      </c>
      <c r="C15" s="8"/>
      <c r="D15" s="8"/>
      <c r="E15" s="8"/>
      <c r="F15" s="8"/>
    </row>
    <row r="16" spans="1:6">
      <c r="A16" s="4" t="s">
        <v>174</v>
      </c>
      <c r="B16" s="8"/>
      <c r="C16" s="8"/>
      <c r="D16" s="8"/>
      <c r="E16" s="8"/>
      <c r="F16" s="8"/>
    </row>
    <row r="17" spans="1:6" ht="39">
      <c r="A17" s="8"/>
      <c r="B17" s="5" t="s">
        <v>175</v>
      </c>
      <c r="C17" s="8"/>
      <c r="D17" s="8"/>
      <c r="E17" s="8"/>
      <c r="F17" s="8"/>
    </row>
    <row r="18" spans="1:6">
      <c r="A18" s="4" t="s">
        <v>176</v>
      </c>
      <c r="B18" s="8"/>
      <c r="C18" s="8"/>
      <c r="D18" s="8"/>
      <c r="E18" s="8"/>
      <c r="F18" s="8"/>
    </row>
    <row r="19" spans="1:6" ht="26.85" customHeight="1">
      <c r="A19" s="8"/>
      <c r="B19" s="5" t="s">
        <v>177</v>
      </c>
      <c r="C19" s="8"/>
      <c r="D19" s="8"/>
      <c r="E19" s="8"/>
      <c r="F19" s="8"/>
    </row>
    <row r="20" spans="1:6">
      <c r="A20" s="4" t="s">
        <v>178</v>
      </c>
      <c r="B20" s="8"/>
      <c r="C20" s="8"/>
      <c r="D20" s="8"/>
      <c r="E20" s="8"/>
      <c r="F20" s="8"/>
    </row>
    <row r="21" spans="1:6" ht="30.95" customHeight="1">
      <c r="A21" s="8"/>
      <c r="B21" s="5" t="s">
        <v>179</v>
      </c>
      <c r="C21" s="5"/>
      <c r="D21" s="8"/>
      <c r="E21" s="8"/>
      <c r="F21" s="8"/>
    </row>
    <row r="22" spans="1:6">
      <c r="A22" s="4" t="s">
        <v>180</v>
      </c>
      <c r="B22" s="8"/>
      <c r="C22" s="8"/>
      <c r="D22" s="8"/>
      <c r="E22" s="8"/>
      <c r="F22" s="8"/>
    </row>
    <row r="23" spans="1:6" ht="90" customHeight="1">
      <c r="A23" s="8"/>
      <c r="B23" s="5" t="s">
        <v>181</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J27" sqref="J27"/>
    </sheetView>
  </sheetViews>
  <sheetFormatPr defaultRowHeight="15"/>
  <cols>
    <col min="3" max="3" width="24.7109375" customWidth="1"/>
  </cols>
  <sheetData>
    <row r="3" spans="3:4">
      <c r="C3" s="50" t="s">
        <v>182</v>
      </c>
      <c r="D3" s="50"/>
    </row>
    <row r="4" spans="3:4">
      <c r="C4" t="s">
        <v>183</v>
      </c>
    </row>
    <row r="5" spans="3:4">
      <c r="C5" t="s">
        <v>184</v>
      </c>
    </row>
    <row r="6" spans="3:4">
      <c r="C6" t="s">
        <v>185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f217fcbeac133686677991a8977d855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66b89a0ac32587905e85f400210566d1"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07FFC43A-E5DC-4757-A7AB-4F2A2C96584B}"/>
</file>

<file path=customXml/itemProps2.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3.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Grynov, Sergii GIZ UA</cp:lastModifiedBy>
  <cp:revision/>
  <dcterms:created xsi:type="dcterms:W3CDTF">2015-10-29T07:24:41Z</dcterms:created>
  <dcterms:modified xsi:type="dcterms:W3CDTF">2026-02-24T16:03:08Z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